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9020" tabRatio="500"/>
  </bookViews>
  <sheets>
    <sheet name="50" sheetId="1" r:id="rId1"/>
  </sheets>
  <definedNames>
    <definedName name="_xlnm._FilterDatabase" localSheetId="0" hidden="1">'50'!$A$7:$AJ$31</definedName>
    <definedName name="LACityTotalVotes">'50'!$AJ$9:$AJ$39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92" i="1" l="1"/>
  <c r="U86" i="1"/>
  <c r="X84" i="1"/>
  <c r="Z84" i="1"/>
  <c r="X83" i="1"/>
  <c r="Z83" i="1"/>
  <c r="X82" i="1"/>
  <c r="Z82" i="1"/>
  <c r="X81" i="1"/>
  <c r="Z81" i="1"/>
  <c r="X80" i="1"/>
  <c r="Z80" i="1"/>
  <c r="X79" i="1"/>
  <c r="Z79" i="1"/>
  <c r="X78" i="1"/>
  <c r="Z78" i="1"/>
  <c r="X77" i="1"/>
  <c r="Z77" i="1"/>
  <c r="U73" i="1"/>
  <c r="X72" i="1"/>
  <c r="Z72" i="1"/>
  <c r="X71" i="1"/>
  <c r="Z71" i="1"/>
  <c r="X70" i="1"/>
  <c r="Z70" i="1"/>
  <c r="X69" i="1"/>
  <c r="Z69" i="1"/>
  <c r="U65" i="1"/>
  <c r="X64" i="1"/>
  <c r="Z64" i="1"/>
  <c r="X63" i="1"/>
  <c r="Z63" i="1"/>
  <c r="X62" i="1"/>
  <c r="Z62" i="1"/>
  <c r="X61" i="1"/>
  <c r="Z61" i="1"/>
  <c r="U57" i="1"/>
  <c r="X56" i="1"/>
  <c r="Z56" i="1"/>
  <c r="X55" i="1"/>
  <c r="Z55" i="1"/>
  <c r="X54" i="1"/>
  <c r="Z54" i="1"/>
  <c r="X53" i="1"/>
  <c r="Z53" i="1"/>
  <c r="X52" i="1"/>
  <c r="Z52" i="1"/>
  <c r="AF39" i="1"/>
  <c r="L52" i="1"/>
  <c r="AB39" i="1"/>
  <c r="J52" i="1"/>
  <c r="X39" i="1"/>
  <c r="H52" i="1"/>
  <c r="T39" i="1"/>
  <c r="G52" i="1"/>
  <c r="P39" i="1"/>
  <c r="F52" i="1"/>
  <c r="L39" i="1"/>
  <c r="E52" i="1"/>
  <c r="AE34" i="1"/>
  <c r="O34" i="1"/>
  <c r="K34" i="1"/>
  <c r="W34" i="1"/>
  <c r="AA34" i="1"/>
  <c r="S34" i="1"/>
  <c r="AJ34" i="1"/>
  <c r="AF34" i="1"/>
  <c r="L51" i="1"/>
  <c r="AB34" i="1"/>
  <c r="J51" i="1"/>
  <c r="X34" i="1"/>
  <c r="H51" i="1"/>
  <c r="T34" i="1"/>
  <c r="G51" i="1"/>
  <c r="P34" i="1"/>
  <c r="F51" i="1"/>
  <c r="L34" i="1"/>
  <c r="E51" i="1"/>
  <c r="AE33" i="1"/>
  <c r="O33" i="1"/>
  <c r="K33" i="1"/>
  <c r="W33" i="1"/>
  <c r="AA33" i="1"/>
  <c r="S33" i="1"/>
  <c r="AJ33" i="1"/>
  <c r="AF33" i="1"/>
  <c r="L50" i="1"/>
  <c r="AA36" i="1"/>
  <c r="O36" i="1"/>
  <c r="AE36" i="1"/>
  <c r="K36" i="1"/>
  <c r="W36" i="1"/>
  <c r="S36" i="1"/>
  <c r="AJ36" i="1"/>
  <c r="AB36" i="1"/>
  <c r="J50" i="1"/>
  <c r="X33" i="1"/>
  <c r="H50" i="1"/>
  <c r="T33" i="1"/>
  <c r="G50" i="1"/>
  <c r="P33" i="1"/>
  <c r="F50" i="1"/>
  <c r="L33" i="1"/>
  <c r="E50" i="1"/>
  <c r="U49" i="1"/>
  <c r="T48" i="1"/>
  <c r="X48" i="1"/>
  <c r="Z48" i="1"/>
  <c r="T47" i="1"/>
  <c r="X47" i="1"/>
  <c r="Z47" i="1"/>
  <c r="T46" i="1"/>
  <c r="X46" i="1"/>
  <c r="Z46" i="1"/>
  <c r="T45" i="1"/>
  <c r="X45" i="1"/>
  <c r="Z45" i="1"/>
  <c r="T44" i="1"/>
  <c r="X44" i="1"/>
  <c r="Z44" i="1"/>
  <c r="Z35" i="1"/>
  <c r="AE43" i="1"/>
  <c r="T43" i="1"/>
  <c r="X43" i="1"/>
  <c r="Z43" i="1"/>
  <c r="AI39" i="1"/>
  <c r="G39" i="1"/>
  <c r="O37" i="1"/>
  <c r="AE37" i="1"/>
  <c r="K37" i="1"/>
  <c r="W37" i="1"/>
  <c r="AA37" i="1"/>
  <c r="S37" i="1"/>
  <c r="AJ37" i="1"/>
  <c r="AK37" i="1"/>
  <c r="T37" i="1"/>
  <c r="AB37" i="1"/>
  <c r="X37" i="1"/>
  <c r="L37" i="1"/>
  <c r="AF37" i="1"/>
  <c r="P37" i="1"/>
  <c r="AI37" i="1"/>
  <c r="G37" i="1"/>
  <c r="F37" i="1"/>
  <c r="H37" i="1"/>
  <c r="T36" i="1"/>
  <c r="X36" i="1"/>
  <c r="L36" i="1"/>
  <c r="AF36" i="1"/>
  <c r="P36" i="1"/>
  <c r="AI36" i="1"/>
  <c r="G36" i="1"/>
  <c r="F36" i="1"/>
  <c r="H36" i="1"/>
  <c r="AG35" i="1"/>
  <c r="R35" i="1"/>
  <c r="AK34" i="1"/>
  <c r="AL34" i="1"/>
  <c r="AI34" i="1"/>
  <c r="G34" i="1"/>
  <c r="F34" i="1"/>
  <c r="H34" i="1"/>
  <c r="AB33" i="1"/>
  <c r="AI33" i="1"/>
  <c r="G33" i="1"/>
  <c r="F33" i="1"/>
  <c r="H33" i="1"/>
  <c r="T31" i="1"/>
  <c r="AB31" i="1"/>
  <c r="X31" i="1"/>
  <c r="L31" i="1"/>
  <c r="AF31" i="1"/>
  <c r="P31" i="1"/>
  <c r="AI31" i="1"/>
  <c r="H31" i="1"/>
  <c r="T30" i="1"/>
  <c r="AB30" i="1"/>
  <c r="X30" i="1"/>
  <c r="L30" i="1"/>
  <c r="AF30" i="1"/>
  <c r="P30" i="1"/>
  <c r="AI30" i="1"/>
  <c r="H30" i="1"/>
  <c r="T29" i="1"/>
  <c r="AB29" i="1"/>
  <c r="X29" i="1"/>
  <c r="L29" i="1"/>
  <c r="AF29" i="1"/>
  <c r="P29" i="1"/>
  <c r="AI29" i="1"/>
  <c r="H29" i="1"/>
  <c r="T28" i="1"/>
  <c r="AB28" i="1"/>
  <c r="X28" i="1"/>
  <c r="L28" i="1"/>
  <c r="AF28" i="1"/>
  <c r="P28" i="1"/>
  <c r="AI28" i="1"/>
  <c r="H28" i="1"/>
  <c r="T27" i="1"/>
  <c r="AB27" i="1"/>
  <c r="X27" i="1"/>
  <c r="L27" i="1"/>
  <c r="AF27" i="1"/>
  <c r="P27" i="1"/>
  <c r="AI27" i="1"/>
  <c r="H27" i="1"/>
  <c r="T26" i="1"/>
  <c r="AB26" i="1"/>
  <c r="X26" i="1"/>
  <c r="L26" i="1"/>
  <c r="AF26" i="1"/>
  <c r="P26" i="1"/>
  <c r="AI26" i="1"/>
  <c r="H26" i="1"/>
  <c r="T25" i="1"/>
  <c r="AB25" i="1"/>
  <c r="X25" i="1"/>
  <c r="L25" i="1"/>
  <c r="AF25" i="1"/>
  <c r="P25" i="1"/>
  <c r="AI25" i="1"/>
  <c r="H25" i="1"/>
  <c r="T24" i="1"/>
  <c r="AB24" i="1"/>
  <c r="X24" i="1"/>
  <c r="L24" i="1"/>
  <c r="AF24" i="1"/>
  <c r="P24" i="1"/>
  <c r="AI24" i="1"/>
  <c r="H24" i="1"/>
  <c r="T23" i="1"/>
  <c r="AB23" i="1"/>
  <c r="X23" i="1"/>
  <c r="L23" i="1"/>
  <c r="AF23" i="1"/>
  <c r="P23" i="1"/>
  <c r="AI23" i="1"/>
  <c r="H23" i="1"/>
  <c r="T22" i="1"/>
  <c r="AB22" i="1"/>
  <c r="X22" i="1"/>
  <c r="L22" i="1"/>
  <c r="AF22" i="1"/>
  <c r="P22" i="1"/>
  <c r="AI22" i="1"/>
  <c r="H22" i="1"/>
  <c r="T21" i="1"/>
  <c r="AB21" i="1"/>
  <c r="X21" i="1"/>
  <c r="L21" i="1"/>
  <c r="AF21" i="1"/>
  <c r="P21" i="1"/>
  <c r="AI21" i="1"/>
  <c r="H21" i="1"/>
  <c r="T20" i="1"/>
  <c r="AB20" i="1"/>
  <c r="X20" i="1"/>
  <c r="L20" i="1"/>
  <c r="AF20" i="1"/>
  <c r="P20" i="1"/>
  <c r="AI20" i="1"/>
  <c r="H20" i="1"/>
  <c r="T19" i="1"/>
  <c r="AB19" i="1"/>
  <c r="X19" i="1"/>
  <c r="L19" i="1"/>
  <c r="AF19" i="1"/>
  <c r="P19" i="1"/>
  <c r="AI19" i="1"/>
  <c r="T18" i="1"/>
  <c r="AB18" i="1"/>
  <c r="X18" i="1"/>
  <c r="L18" i="1"/>
  <c r="AF18" i="1"/>
  <c r="P18" i="1"/>
  <c r="AI18" i="1"/>
  <c r="H18" i="1"/>
  <c r="T17" i="1"/>
  <c r="AB17" i="1"/>
  <c r="X17" i="1"/>
  <c r="L17" i="1"/>
  <c r="AF17" i="1"/>
  <c r="P17" i="1"/>
  <c r="AI17" i="1"/>
  <c r="H17" i="1"/>
  <c r="T16" i="1"/>
  <c r="AB16" i="1"/>
  <c r="X16" i="1"/>
  <c r="L16" i="1"/>
  <c r="AF16" i="1"/>
  <c r="P16" i="1"/>
  <c r="AI16" i="1"/>
  <c r="H16" i="1"/>
  <c r="T15" i="1"/>
  <c r="AB15" i="1"/>
  <c r="X15" i="1"/>
  <c r="L15" i="1"/>
  <c r="AF15" i="1"/>
  <c r="P15" i="1"/>
  <c r="AI15" i="1"/>
  <c r="H15" i="1"/>
  <c r="T14" i="1"/>
  <c r="AB14" i="1"/>
  <c r="X14" i="1"/>
  <c r="L14" i="1"/>
  <c r="AF14" i="1"/>
  <c r="P14" i="1"/>
  <c r="AI14" i="1"/>
  <c r="H14" i="1"/>
  <c r="T13" i="1"/>
  <c r="AB13" i="1"/>
  <c r="X13" i="1"/>
  <c r="L13" i="1"/>
  <c r="AF13" i="1"/>
  <c r="P13" i="1"/>
  <c r="AI13" i="1"/>
  <c r="H13" i="1"/>
  <c r="T12" i="1"/>
  <c r="AB12" i="1"/>
  <c r="X12" i="1"/>
  <c r="L12" i="1"/>
  <c r="AF12" i="1"/>
  <c r="P12" i="1"/>
  <c r="AI12" i="1"/>
  <c r="H12" i="1"/>
  <c r="T11" i="1"/>
  <c r="AB11" i="1"/>
  <c r="X11" i="1"/>
  <c r="L11" i="1"/>
  <c r="AF11" i="1"/>
  <c r="P11" i="1"/>
  <c r="AI11" i="1"/>
  <c r="H11" i="1"/>
  <c r="T10" i="1"/>
  <c r="AB10" i="1"/>
  <c r="X10" i="1"/>
  <c r="L10" i="1"/>
  <c r="AF10" i="1"/>
  <c r="P10" i="1"/>
  <c r="AI10" i="1"/>
  <c r="H10" i="1"/>
  <c r="T9" i="1"/>
  <c r="AB9" i="1"/>
  <c r="X9" i="1"/>
  <c r="L9" i="1"/>
  <c r="AF9" i="1"/>
  <c r="P9" i="1"/>
  <c r="AI9" i="1"/>
  <c r="H9" i="1"/>
</calcChain>
</file>

<file path=xl/sharedStrings.xml><?xml version="1.0" encoding="utf-8"?>
<sst xmlns="http://schemas.openxmlformats.org/spreadsheetml/2006/main" count="255" uniqueCount="128">
  <si>
    <t>DOWNTOWN ISSUES-</t>
  </si>
  <si>
    <t>CONSERVATIVE…..</t>
  </si>
  <si>
    <t>MODERATE…</t>
  </si>
  <si>
    <t>…..PROGRESSIVE</t>
  </si>
  <si>
    <t xml:space="preserve">Los Altos School District vs. BCS v.s Hillview Issues - </t>
  </si>
  <si>
    <t>Megan lives outside Los Altos School District</t>
  </si>
  <si>
    <t>Jan has Huttlinger endorsement</t>
  </si>
  <si>
    <t>Jeannie has Huttlinger endorsement</t>
  </si>
  <si>
    <t>Jerry has Huttlinger endorsement</t>
  </si>
  <si>
    <t>LOS ALTOS, City Council (Vote For 3)</t>
  </si>
  <si>
    <t/>
  </si>
  <si>
    <t>JON BAER</t>
  </si>
  <si>
    <t>MEGAN SATTERLEE</t>
  </si>
  <si>
    <t>JAN PEPPER</t>
  </si>
  <si>
    <t>JEANNIE BRUINS</t>
  </si>
  <si>
    <t>ANABEL PELHAM</t>
  </si>
  <si>
    <t>JERRY SORENSEN</t>
  </si>
  <si>
    <t>ChkSum</t>
  </si>
  <si>
    <t>NS</t>
  </si>
  <si>
    <t>Loc</t>
  </si>
  <si>
    <t>Address</t>
  </si>
  <si>
    <t>School District</t>
  </si>
  <si>
    <t>Precinct</t>
  </si>
  <si>
    <t>Registered Voters</t>
  </si>
  <si>
    <t>Ballots Cast</t>
  </si>
  <si>
    <t>Turnout</t>
  </si>
  <si>
    <t>Election</t>
  </si>
  <si>
    <t>Total Votes</t>
  </si>
  <si>
    <t>Perc</t>
  </si>
  <si>
    <t>Total</t>
  </si>
  <si>
    <t>N</t>
  </si>
  <si>
    <t>North LA</t>
  </si>
  <si>
    <t>Bridgepoint Home</t>
  </si>
  <si>
    <t>Los Altos School District</t>
  </si>
  <si>
    <t>PCT 2301</t>
  </si>
  <si>
    <t>Santa Rita</t>
  </si>
  <si>
    <t>PCT 2305</t>
  </si>
  <si>
    <t>Pilgrim Haven</t>
  </si>
  <si>
    <t>PCT 2308</t>
  </si>
  <si>
    <t>north la</t>
  </si>
  <si>
    <t>PCT MAIL 2309</t>
  </si>
  <si>
    <t>Cherry Ave.</t>
  </si>
  <si>
    <t>PCT 2310</t>
  </si>
  <si>
    <t>Almond Fire Station</t>
  </si>
  <si>
    <t>PCT 2313</t>
  </si>
  <si>
    <t>St Pauls, Almond El Monte</t>
  </si>
  <si>
    <t>PCT 2314</t>
  </si>
  <si>
    <t>Masonic Hall</t>
  </si>
  <si>
    <t>PCT 2321</t>
  </si>
  <si>
    <t>Mid LA</t>
  </si>
  <si>
    <t>First Baptist, Magdalena</t>
  </si>
  <si>
    <t>PCT 2326</t>
  </si>
  <si>
    <t>LA Sub Acute</t>
  </si>
  <si>
    <t>PCT 2330</t>
  </si>
  <si>
    <t>S</t>
  </si>
  <si>
    <t>South LA</t>
  </si>
  <si>
    <t>south la</t>
  </si>
  <si>
    <t>PCT MAIL 2331</t>
  </si>
  <si>
    <t>Miramonte School</t>
  </si>
  <si>
    <t>PCT 2333</t>
  </si>
  <si>
    <t>Foothill Baptist</t>
  </si>
  <si>
    <t>cupertino</t>
  </si>
  <si>
    <t>PCT 2336</t>
  </si>
  <si>
    <t>PCT MAIL 2338</t>
  </si>
  <si>
    <t>1715 Grant</t>
  </si>
  <si>
    <t>PCT 2339</t>
  </si>
  <si>
    <t>97 Hillview Ave</t>
  </si>
  <si>
    <t>PCT 2342</t>
  </si>
  <si>
    <t>1555 Oak, Truman</t>
  </si>
  <si>
    <t>PCT 2343</t>
  </si>
  <si>
    <t>Immanual Lutheran</t>
  </si>
  <si>
    <t>PCT 2344</t>
  </si>
  <si>
    <t>PCT MAIL 2346</t>
  </si>
  <si>
    <t>Union Pres. Univ Ave</t>
  </si>
  <si>
    <t>PCT 2348</t>
  </si>
  <si>
    <t>Montclaire school</t>
  </si>
  <si>
    <t>PCT 2351</t>
  </si>
  <si>
    <t>PCT MAIL 2352</t>
  </si>
  <si>
    <t>PCT 2354</t>
  </si>
  <si>
    <t>BY SCHOOL DISTRICT</t>
  </si>
  <si>
    <t>la sd</t>
  </si>
  <si>
    <t>BY REGION</t>
  </si>
  <si>
    <t>N LA (include mid)</t>
  </si>
  <si>
    <t>S LA</t>
  </si>
  <si>
    <t>GRAND TOTALS</t>
  </si>
  <si>
    <t>Totals:</t>
  </si>
  <si>
    <t>Pick 3</t>
  </si>
  <si>
    <t>Landslide</t>
  </si>
  <si>
    <t>KEY:</t>
  </si>
  <si>
    <t>RED</t>
  </si>
  <si>
    <t>Highest non-mail precinct  percentages</t>
  </si>
  <si>
    <t>Percent</t>
  </si>
  <si>
    <t>VOTES</t>
  </si>
  <si>
    <t>EVEN</t>
  </si>
  <si>
    <t>Delta</t>
  </si>
  <si>
    <t>Perc Delta of Even</t>
  </si>
  <si>
    <t>BLUE</t>
  </si>
  <si>
    <t>Lowest non-mail precinct percentages</t>
  </si>
  <si>
    <t>Jon Baer</t>
  </si>
  <si>
    <t>Megan Saterliee</t>
  </si>
  <si>
    <t>~100%/6 = 16.66%</t>
  </si>
  <si>
    <t>Jan Pepper</t>
  </si>
  <si>
    <t>_100%/5=20%</t>
  </si>
  <si>
    <t>Jeannie Bruins</t>
  </si>
  <si>
    <t>~100%/4 = 25%</t>
  </si>
  <si>
    <t>Anabel Pelham</t>
  </si>
  <si>
    <t>Jerry Sorensen</t>
  </si>
  <si>
    <t>Megan Satterlee</t>
  </si>
  <si>
    <t>Pick 2</t>
  </si>
  <si>
    <t>Cupertino</t>
  </si>
  <si>
    <t>VAL CARPENTER</t>
  </si>
  <si>
    <t>JARRETT FISHPAW</t>
  </si>
  <si>
    <t>CURTIS COLE</t>
  </si>
  <si>
    <t xml:space="preserve">  </t>
  </si>
  <si>
    <t>MATT SWEENEY</t>
  </si>
  <si>
    <t>NANCY M. CARLSON</t>
  </si>
  <si>
    <t>DAVID CASAS</t>
  </si>
  <si>
    <t>RONALD D. PACKARD</t>
  </si>
  <si>
    <t>RANDALL HULL</t>
  </si>
  <si>
    <t>KURT COLEHOWER</t>
  </si>
  <si>
    <t>C. J. CROUDACE</t>
  </si>
  <si>
    <t>FRANCIS A. LA POLL</t>
  </si>
  <si>
    <t>JEANNICE SAMANI</t>
  </si>
  <si>
    <t>CHRIS... NICHOLSON</t>
  </si>
  <si>
    <t>STEVEN R. SMILEY</t>
  </si>
  <si>
    <t>Write-In</t>
  </si>
  <si>
    <t>JOHN MOSS</t>
  </si>
  <si>
    <t>KING CRAIG 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</si>
</sst>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indexed="8"/>
      <name val="Calibri"/>
      <family val="2"/>
    </font>
    <font>
      <sz val="10"/>
      <color indexed="9"/>
      <name val="Arial"/>
    </font>
    <font>
      <b/>
      <sz val="12"/>
      <color indexed="8"/>
      <name val="Calibri"/>
      <family val="2"/>
    </font>
    <font>
      <sz val="12"/>
      <color indexed="48"/>
      <name val="Calibri"/>
    </font>
    <font>
      <sz val="12"/>
      <color indexed="10"/>
      <name val="Calibri"/>
      <family val="2"/>
    </font>
    <font>
      <sz val="12"/>
      <color indexed="17"/>
      <name val="Calibri"/>
    </font>
    <font>
      <sz val="12"/>
      <color indexed="53"/>
      <name val="Calibri"/>
    </font>
    <font>
      <b/>
      <sz val="14"/>
      <color indexed="8"/>
      <name val="Calibri"/>
    </font>
    <font>
      <sz val="12"/>
      <color indexed="12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NumberFormat="1" applyFont="1" applyFill="1" applyBorder="1" applyAlignment="1" applyProtection="1">
      <alignment horizontal="center"/>
    </xf>
    <xf numFmtId="0" fontId="2" fillId="0" borderId="0" xfId="0" applyFont="1"/>
    <xf numFmtId="0" fontId="2" fillId="5" borderId="0" xfId="0" applyFont="1" applyFill="1"/>
    <xf numFmtId="0" fontId="2" fillId="0" borderId="0" xfId="0" applyFont="1"/>
    <xf numFmtId="0" fontId="0" fillId="6" borderId="0" xfId="0" applyFill="1"/>
    <xf numFmtId="0" fontId="2" fillId="6" borderId="0" xfId="0" applyFont="1" applyFill="1"/>
    <xf numFmtId="0" fontId="0" fillId="5" borderId="0" xfId="0" applyFill="1"/>
    <xf numFmtId="0" fontId="0" fillId="0" borderId="0" xfId="0" applyNumberFormat="1" applyFont="1" applyFill="1" applyBorder="1" applyAlignment="1" applyProtection="1">
      <alignment horizontal="right"/>
    </xf>
    <xf numFmtId="10" fontId="0" fillId="0" borderId="0" xfId="0" applyNumberFormat="1" applyFont="1" applyFill="1" applyBorder="1" applyAlignment="1" applyProtection="1">
      <alignment horizontal="right"/>
    </xf>
    <xf numFmtId="0" fontId="0" fillId="5" borderId="0" xfId="0" applyNumberFormat="1" applyFont="1" applyFill="1" applyBorder="1" applyAlignment="1" applyProtection="1">
      <alignment horizontal="right"/>
    </xf>
    <xf numFmtId="10" fontId="3" fillId="0" borderId="0" xfId="0" applyNumberFormat="1" applyFont="1" applyFill="1" applyBorder="1" applyAlignment="1" applyProtection="1">
      <alignment horizontal="right"/>
    </xf>
    <xf numFmtId="10" fontId="4" fillId="0" borderId="0" xfId="0" applyNumberFormat="1" applyFont="1" applyFill="1" applyBorder="1" applyAlignment="1" applyProtection="1">
      <alignment horizontal="right"/>
    </xf>
    <xf numFmtId="0" fontId="0" fillId="0" borderId="1" xfId="0" applyBorder="1"/>
    <xf numFmtId="0" fontId="0" fillId="0" borderId="2" xfId="0" applyBorder="1"/>
    <xf numFmtId="0" fontId="0" fillId="0" borderId="2" xfId="0" applyNumberFormat="1" applyFont="1" applyFill="1" applyBorder="1" applyAlignment="1" applyProtection="1">
      <alignment horizontal="right"/>
    </xf>
    <xf numFmtId="10" fontId="0" fillId="0" borderId="2" xfId="0" applyNumberFormat="1" applyFont="1" applyFill="1" applyBorder="1" applyAlignment="1" applyProtection="1">
      <alignment horizontal="right"/>
    </xf>
    <xf numFmtId="0" fontId="0" fillId="5" borderId="2" xfId="0" applyNumberFormat="1" applyFont="1" applyFill="1" applyBorder="1" applyAlignment="1" applyProtection="1">
      <alignment horizontal="right"/>
    </xf>
    <xf numFmtId="10" fontId="5" fillId="0" borderId="2" xfId="0" applyNumberFormat="1" applyFont="1" applyFill="1" applyBorder="1" applyAlignment="1" applyProtection="1">
      <alignment horizontal="right"/>
    </xf>
    <xf numFmtId="0" fontId="0" fillId="0" borderId="3" xfId="0" applyNumberFormat="1" applyFont="1" applyFill="1" applyBorder="1" applyAlignment="1" applyProtection="1">
      <alignment horizontal="right"/>
    </xf>
    <xf numFmtId="0" fontId="0" fillId="0" borderId="4" xfId="0" applyBorder="1"/>
    <xf numFmtId="0" fontId="0" fillId="0" borderId="5" xfId="0" applyBorder="1"/>
    <xf numFmtId="0" fontId="0" fillId="0" borderId="5" xfId="0" applyNumberFormat="1" applyFont="1" applyFill="1" applyBorder="1" applyAlignment="1" applyProtection="1">
      <alignment horizontal="right"/>
    </xf>
    <xf numFmtId="10" fontId="0" fillId="0" borderId="5" xfId="0" applyNumberFormat="1" applyFont="1" applyFill="1" applyBorder="1" applyAlignment="1" applyProtection="1">
      <alignment horizontal="right"/>
    </xf>
    <xf numFmtId="0" fontId="0" fillId="5" borderId="5" xfId="0" applyNumberFormat="1" applyFont="1" applyFill="1" applyBorder="1" applyAlignment="1" applyProtection="1">
      <alignment horizontal="right"/>
    </xf>
    <xf numFmtId="10" fontId="5" fillId="0" borderId="5" xfId="0" applyNumberFormat="1" applyFont="1" applyFill="1" applyBorder="1" applyAlignment="1" applyProtection="1">
      <alignment horizontal="right"/>
    </xf>
    <xf numFmtId="0" fontId="0" fillId="0" borderId="6" xfId="0" applyNumberFormat="1" applyFont="1" applyFill="1" applyBorder="1" applyAlignment="1" applyProtection="1">
      <alignment horizontal="right"/>
    </xf>
    <xf numFmtId="10" fontId="6" fillId="0" borderId="5" xfId="0" applyNumberFormat="1" applyFont="1" applyFill="1" applyBorder="1" applyAlignment="1" applyProtection="1">
      <alignment horizontal="right"/>
    </xf>
    <xf numFmtId="0" fontId="7" fillId="0" borderId="0" xfId="0" applyFont="1"/>
    <xf numFmtId="0" fontId="7" fillId="0" borderId="0" xfId="0" applyNumberFormat="1" applyFont="1" applyFill="1" applyBorder="1" applyAlignment="1" applyProtection="1">
      <alignment horizontal="right"/>
    </xf>
    <xf numFmtId="0" fontId="7" fillId="5" borderId="0" xfId="0" applyNumberFormat="1" applyFont="1" applyFill="1" applyBorder="1" applyAlignment="1" applyProtection="1">
      <alignment horizontal="right"/>
    </xf>
    <xf numFmtId="10" fontId="7" fillId="0" borderId="0" xfId="0" applyNumberFormat="1" applyFont="1" applyFill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4" fillId="0" borderId="2" xfId="0" applyFont="1" applyBorder="1"/>
    <xf numFmtId="0" fontId="0" fillId="0" borderId="3" xfId="0" applyBorder="1"/>
    <xf numFmtId="0" fontId="8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10" fontId="0" fillId="0" borderId="0" xfId="0" applyNumberFormat="1" applyBorder="1"/>
    <xf numFmtId="0" fontId="0" fillId="0" borderId="8" xfId="0" applyBorder="1"/>
    <xf numFmtId="10" fontId="0" fillId="0" borderId="0" xfId="0" applyNumberFormat="1"/>
    <xf numFmtId="0" fontId="5" fillId="0" borderId="7" xfId="0" applyFont="1" applyBorder="1"/>
    <xf numFmtId="0" fontId="5" fillId="0" borderId="0" xfId="0" applyFont="1" applyBorder="1"/>
    <xf numFmtId="10" fontId="5" fillId="0" borderId="0" xfId="0" applyNumberFormat="1" applyFont="1" applyBorder="1"/>
    <xf numFmtId="10" fontId="0" fillId="0" borderId="5" xfId="0" applyNumberFormat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3" fontId="0" fillId="0" borderId="0" xfId="0" applyNumberFormat="1" applyBorder="1"/>
    <xf numFmtId="10" fontId="5" fillId="0" borderId="0" xfId="0" applyNumberFormat="1" applyFont="1" applyFill="1" applyBorder="1" applyAlignment="1" applyProtection="1">
      <alignment horizontal="right"/>
    </xf>
    <xf numFmtId="0" fontId="0" fillId="0" borderId="0" xfId="0" applyFill="1" applyBorder="1"/>
    <xf numFmtId="10" fontId="5" fillId="0" borderId="5" xfId="0" applyNumberFormat="1" applyFont="1" applyBorder="1"/>
    <xf numFmtId="0" fontId="0" fillId="0" borderId="4" xfId="0" applyFill="1" applyBorder="1"/>
    <xf numFmtId="3" fontId="5" fillId="0" borderId="0" xfId="0" applyNumberFormat="1" applyFont="1" applyBorder="1"/>
    <xf numFmtId="3" fontId="0" fillId="0" borderId="5" xfId="0" applyNumberFormat="1" applyBorder="1"/>
    <xf numFmtId="3" fontId="0" fillId="0" borderId="0" xfId="0" applyNumberFormat="1"/>
    <xf numFmtId="3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2"/>
  <sheetViews>
    <sheetView tabSelected="1" workbookViewId="0">
      <selection activeCell="C43" sqref="C43"/>
    </sheetView>
  </sheetViews>
  <sheetFormatPr baseColWidth="10" defaultColWidth="10.83203125" defaultRowHeight="15" customHeight="1" x14ac:dyDescent="0"/>
  <cols>
    <col min="1" max="1" width="5.5" customWidth="1"/>
    <col min="3" max="3" width="21.6640625" customWidth="1"/>
    <col min="4" max="4" width="22.33203125" customWidth="1"/>
    <col min="5" max="7" width="14" customWidth="1"/>
    <col min="8" max="8" width="9" customWidth="1"/>
    <col min="9" max="9" width="4.6640625" customWidth="1"/>
    <col min="10" max="10" width="7.5" customWidth="1"/>
    <col min="11" max="11" width="9.5" customWidth="1"/>
    <col min="12" max="12" width="9" customWidth="1"/>
    <col min="13" max="13" width="3" customWidth="1"/>
    <col min="14" max="14" width="7.6640625" customWidth="1"/>
    <col min="15" max="15" width="9.83203125" customWidth="1"/>
    <col min="16" max="16" width="8.33203125" customWidth="1"/>
    <col min="17" max="17" width="3.6640625" customWidth="1"/>
    <col min="18" max="19" width="7.6640625" customWidth="1"/>
    <col min="20" max="20" width="9.1640625" customWidth="1"/>
    <col min="21" max="21" width="7" customWidth="1"/>
    <col min="22" max="22" width="7.6640625" customWidth="1"/>
    <col min="23" max="23" width="8.1640625" customWidth="1"/>
    <col min="24" max="24" width="8.6640625" customWidth="1"/>
    <col min="25" max="25" width="2.6640625" customWidth="1"/>
    <col min="26" max="27" width="7.6640625" customWidth="1"/>
    <col min="28" max="28" width="9.5" customWidth="1"/>
    <col min="29" max="29" width="5.6640625" customWidth="1"/>
    <col min="30" max="30" width="7" customWidth="1"/>
    <col min="31" max="31" width="9.1640625" customWidth="1"/>
    <col min="32" max="32" width="9.5" customWidth="1"/>
    <col min="33" max="33" width="14.33203125" customWidth="1"/>
    <col min="34" max="34" width="3" customWidth="1"/>
    <col min="35" max="35" width="9.83203125" customWidth="1"/>
    <col min="36" max="36" width="7.5" customWidth="1"/>
  </cols>
  <sheetData>
    <row r="1" spans="1:36" ht="15" customHeight="1">
      <c r="E1" s="1" t="s">
        <v>0</v>
      </c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/>
      <c r="R1" s="1" t="s">
        <v>2</v>
      </c>
      <c r="S1" s="1"/>
      <c r="T1" s="1"/>
      <c r="U1" s="1"/>
      <c r="V1" s="1"/>
      <c r="W1" s="1"/>
      <c r="X1" s="1" t="s">
        <v>3</v>
      </c>
      <c r="Y1" s="1"/>
      <c r="Z1" s="1"/>
      <c r="AA1" s="1"/>
      <c r="AB1" s="1"/>
      <c r="AC1" s="1"/>
      <c r="AD1" s="1" t="s">
        <v>3</v>
      </c>
      <c r="AE1" s="1"/>
      <c r="AF1" s="1"/>
    </row>
    <row r="3" spans="1:36" ht="15" customHeight="1">
      <c r="E3" s="2" t="s">
        <v>4</v>
      </c>
      <c r="F3" s="2"/>
      <c r="G3" s="2"/>
      <c r="H3" s="2"/>
      <c r="I3" s="2"/>
      <c r="J3" s="2"/>
      <c r="K3" s="2"/>
      <c r="L3" s="2" t="s">
        <v>5</v>
      </c>
      <c r="M3" s="2"/>
      <c r="O3" s="2"/>
      <c r="P3" s="2"/>
      <c r="Q3" s="2"/>
      <c r="R3" s="2" t="s">
        <v>6</v>
      </c>
      <c r="S3" s="2"/>
      <c r="T3" s="2"/>
      <c r="U3" s="2"/>
      <c r="V3" s="2"/>
      <c r="W3" s="2" t="s">
        <v>7</v>
      </c>
      <c r="X3" s="2"/>
      <c r="Y3" s="2"/>
      <c r="Z3" s="2"/>
      <c r="AA3" s="2"/>
      <c r="AB3" s="2"/>
      <c r="AC3" s="2"/>
      <c r="AD3" s="2" t="s">
        <v>8</v>
      </c>
      <c r="AE3" s="2"/>
      <c r="AF3" s="2"/>
    </row>
    <row r="5" spans="1:36" ht="15" customHeight="1">
      <c r="E5" s="3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s="4" customFormat="1" ht="15" customHeight="1">
      <c r="E6" s="4" t="s">
        <v>10</v>
      </c>
      <c r="F6" s="4" t="s">
        <v>10</v>
      </c>
      <c r="I6" s="5"/>
      <c r="J6" s="4" t="s">
        <v>11</v>
      </c>
      <c r="N6" s="6" t="s">
        <v>12</v>
      </c>
      <c r="O6" s="6"/>
      <c r="R6" s="4" t="s">
        <v>13</v>
      </c>
      <c r="V6" s="4" t="s">
        <v>14</v>
      </c>
      <c r="Z6" s="4" t="s">
        <v>15</v>
      </c>
      <c r="AD6" s="4" t="s">
        <v>16</v>
      </c>
      <c r="AI6" s="4" t="s">
        <v>17</v>
      </c>
      <c r="AJ6" s="4" t="s">
        <v>10</v>
      </c>
    </row>
    <row r="7" spans="1:36" s="7" customFormat="1" ht="15" customHeight="1">
      <c r="A7" s="7" t="s">
        <v>18</v>
      </c>
      <c r="B7" s="7" t="s">
        <v>19</v>
      </c>
      <c r="C7" s="7" t="s">
        <v>20</v>
      </c>
      <c r="D7" s="8" t="s">
        <v>21</v>
      </c>
      <c r="E7" s="7" t="s">
        <v>22</v>
      </c>
      <c r="F7" s="7" t="s">
        <v>23</v>
      </c>
      <c r="G7" s="7" t="s">
        <v>24</v>
      </c>
      <c r="H7" s="7" t="s">
        <v>25</v>
      </c>
      <c r="I7" s="9"/>
      <c r="J7" s="7" t="s">
        <v>26</v>
      </c>
      <c r="K7" s="7" t="s">
        <v>27</v>
      </c>
      <c r="L7" s="7" t="s">
        <v>28</v>
      </c>
      <c r="N7" s="7" t="s">
        <v>26</v>
      </c>
      <c r="O7" s="7" t="s">
        <v>27</v>
      </c>
      <c r="P7" s="7" t="s">
        <v>28</v>
      </c>
      <c r="R7" s="7" t="s">
        <v>26</v>
      </c>
      <c r="S7" s="7" t="s">
        <v>27</v>
      </c>
      <c r="T7" s="7" t="s">
        <v>28</v>
      </c>
      <c r="V7" s="7" t="s">
        <v>26</v>
      </c>
      <c r="W7" s="7" t="s">
        <v>27</v>
      </c>
      <c r="X7" s="7" t="s">
        <v>28</v>
      </c>
      <c r="Z7" s="7" t="s">
        <v>26</v>
      </c>
      <c r="AA7" s="7" t="s">
        <v>27</v>
      </c>
      <c r="AB7" s="7" t="s">
        <v>28</v>
      </c>
      <c r="AD7" s="7" t="s">
        <v>26</v>
      </c>
      <c r="AE7" s="7" t="s">
        <v>27</v>
      </c>
      <c r="AF7" s="7" t="s">
        <v>28</v>
      </c>
      <c r="AJ7" s="7" t="s">
        <v>29</v>
      </c>
    </row>
    <row r="8" spans="1:36" ht="15" customHeight="1">
      <c r="D8" s="4"/>
      <c r="I8" s="9"/>
    </row>
    <row r="9" spans="1:36" ht="15" customHeight="1">
      <c r="A9" t="s">
        <v>30</v>
      </c>
      <c r="B9" t="s">
        <v>31</v>
      </c>
      <c r="C9" t="s">
        <v>32</v>
      </c>
      <c r="D9" t="s">
        <v>33</v>
      </c>
      <c r="E9" t="s">
        <v>34</v>
      </c>
      <c r="F9" s="10">
        <v>795</v>
      </c>
      <c r="G9" s="10">
        <v>698</v>
      </c>
      <c r="H9" s="11">
        <f t="shared" ref="H9:H18" si="0">G9/F9</f>
        <v>0.87798742138364783</v>
      </c>
      <c r="I9" s="12"/>
      <c r="J9" s="10">
        <v>198</v>
      </c>
      <c r="K9" s="10">
        <v>198</v>
      </c>
      <c r="L9" s="11">
        <f t="shared" ref="L9:L31" si="1">K9/LACityTotalVotes</f>
        <v>0.14798206278026907</v>
      </c>
      <c r="M9" s="11"/>
      <c r="N9" s="10">
        <v>232</v>
      </c>
      <c r="O9" s="10">
        <v>232</v>
      </c>
      <c r="P9" s="11">
        <f t="shared" ref="P9:P31" si="2">O9/LACityTotalVotes</f>
        <v>0.17339312406576982</v>
      </c>
      <c r="Q9" s="11"/>
      <c r="R9" s="10">
        <v>358</v>
      </c>
      <c r="S9" s="10">
        <v>358</v>
      </c>
      <c r="T9" s="11">
        <f t="shared" ref="T9:T31" si="3">S9/LACityTotalVotes</f>
        <v>0.26756352765321373</v>
      </c>
      <c r="U9" s="11"/>
      <c r="V9" s="10">
        <v>208</v>
      </c>
      <c r="W9" s="10">
        <v>208</v>
      </c>
      <c r="X9" s="11">
        <f t="shared" ref="X9:X31" si="4">W9/LACityTotalVotes</f>
        <v>0.15545590433482809</v>
      </c>
      <c r="Y9" s="11"/>
      <c r="Z9" s="10">
        <v>152</v>
      </c>
      <c r="AA9" s="10">
        <v>152</v>
      </c>
      <c r="AB9" s="11">
        <f t="shared" ref="AB9:AB31" si="5">AA9/LACityTotalVotes</f>
        <v>0.11360239162929746</v>
      </c>
      <c r="AC9" s="11"/>
      <c r="AD9" s="10">
        <v>190</v>
      </c>
      <c r="AE9" s="10">
        <v>190</v>
      </c>
      <c r="AF9" s="11">
        <f t="shared" ref="AF9:AF31" si="6">AE9/LACityTotalVotes</f>
        <v>0.14200298953662183</v>
      </c>
      <c r="AG9" s="11"/>
      <c r="AH9" s="11"/>
      <c r="AI9" s="11">
        <f t="shared" ref="AI9:AI31" si="7">T9+AB9+X9+L9+AF9+P9</f>
        <v>0.99999999999999989</v>
      </c>
      <c r="AJ9" s="10">
        <v>1338</v>
      </c>
    </row>
    <row r="10" spans="1:36" ht="15" customHeight="1">
      <c r="A10" t="s">
        <v>30</v>
      </c>
      <c r="B10" t="s">
        <v>31</v>
      </c>
      <c r="C10" t="s">
        <v>35</v>
      </c>
      <c r="D10" t="s">
        <v>33</v>
      </c>
      <c r="E10" t="s">
        <v>36</v>
      </c>
      <c r="F10" s="10">
        <v>1342</v>
      </c>
      <c r="G10" s="10">
        <v>1141</v>
      </c>
      <c r="H10" s="11">
        <f t="shared" si="0"/>
        <v>0.85022354694485847</v>
      </c>
      <c r="I10" s="12"/>
      <c r="J10" s="10">
        <v>372</v>
      </c>
      <c r="K10" s="10">
        <v>372</v>
      </c>
      <c r="L10" s="11">
        <f t="shared" si="1"/>
        <v>0.16034482758620688</v>
      </c>
      <c r="M10" s="11"/>
      <c r="N10" s="10">
        <v>385</v>
      </c>
      <c r="O10" s="10">
        <v>385</v>
      </c>
      <c r="P10" s="11">
        <f t="shared" si="2"/>
        <v>0.16594827586206898</v>
      </c>
      <c r="Q10" s="11"/>
      <c r="R10" s="10">
        <v>594</v>
      </c>
      <c r="S10" s="10">
        <v>594</v>
      </c>
      <c r="T10" s="13">
        <f t="shared" si="3"/>
        <v>0.25603448275862067</v>
      </c>
      <c r="U10" s="13"/>
      <c r="V10" s="10">
        <v>361</v>
      </c>
      <c r="W10" s="10">
        <v>361</v>
      </c>
      <c r="X10" s="11">
        <f t="shared" si="4"/>
        <v>0.15560344827586206</v>
      </c>
      <c r="Y10" s="13"/>
      <c r="Z10" s="10">
        <v>267</v>
      </c>
      <c r="AA10" s="10">
        <v>267</v>
      </c>
      <c r="AB10" s="11">
        <f t="shared" si="5"/>
        <v>0.11508620689655172</v>
      </c>
      <c r="AC10" s="13"/>
      <c r="AD10" s="10">
        <v>341</v>
      </c>
      <c r="AE10" s="10">
        <v>341</v>
      </c>
      <c r="AF10" s="11">
        <f t="shared" si="6"/>
        <v>0.14698275862068966</v>
      </c>
      <c r="AG10" s="11"/>
      <c r="AH10" s="11"/>
      <c r="AI10" s="11">
        <f t="shared" si="7"/>
        <v>0.99999999999999989</v>
      </c>
      <c r="AJ10" s="10">
        <v>2320</v>
      </c>
    </row>
    <row r="11" spans="1:36" ht="15" customHeight="1">
      <c r="A11" t="s">
        <v>30</v>
      </c>
      <c r="B11" t="s">
        <v>31</v>
      </c>
      <c r="C11" t="s">
        <v>37</v>
      </c>
      <c r="D11" t="s">
        <v>33</v>
      </c>
      <c r="E11" t="s">
        <v>38</v>
      </c>
      <c r="F11" s="10">
        <v>1071</v>
      </c>
      <c r="G11" s="10">
        <v>930</v>
      </c>
      <c r="H11" s="11">
        <f t="shared" si="0"/>
        <v>0.86834733893557425</v>
      </c>
      <c r="I11" s="12"/>
      <c r="J11" s="10">
        <v>257</v>
      </c>
      <c r="K11" s="10">
        <v>257</v>
      </c>
      <c r="L11" s="13">
        <f t="shared" si="1"/>
        <v>0.12691358024691357</v>
      </c>
      <c r="M11" s="13"/>
      <c r="N11" s="10">
        <v>307</v>
      </c>
      <c r="O11" s="10">
        <v>307</v>
      </c>
      <c r="P11" s="11">
        <f t="shared" si="2"/>
        <v>0.15160493827160493</v>
      </c>
      <c r="Q11" s="11"/>
      <c r="R11" s="10">
        <v>541</v>
      </c>
      <c r="S11" s="10">
        <v>541</v>
      </c>
      <c r="T11" s="11">
        <f t="shared" si="3"/>
        <v>0.26716049382716051</v>
      </c>
      <c r="U11" s="11"/>
      <c r="V11" s="10">
        <v>362</v>
      </c>
      <c r="W11" s="10">
        <v>362</v>
      </c>
      <c r="X11" s="14">
        <f t="shared" si="4"/>
        <v>0.17876543209876544</v>
      </c>
      <c r="Y11" s="11"/>
      <c r="Z11" s="10">
        <v>209</v>
      </c>
      <c r="AA11" s="10">
        <v>209</v>
      </c>
      <c r="AB11" s="13">
        <f t="shared" si="5"/>
        <v>0.10320987654320987</v>
      </c>
      <c r="AC11" s="11"/>
      <c r="AD11" s="10">
        <v>349</v>
      </c>
      <c r="AE11" s="10">
        <v>349</v>
      </c>
      <c r="AF11" s="14">
        <f t="shared" si="6"/>
        <v>0.17234567901234568</v>
      </c>
      <c r="AG11" s="11"/>
      <c r="AH11" s="11"/>
      <c r="AI11" s="11">
        <f t="shared" si="7"/>
        <v>0.99999999999999989</v>
      </c>
      <c r="AJ11" s="10">
        <v>2025</v>
      </c>
    </row>
    <row r="12" spans="1:36" ht="15" customHeight="1">
      <c r="A12" t="s">
        <v>30</v>
      </c>
      <c r="B12" t="s">
        <v>31</v>
      </c>
      <c r="C12" t="s">
        <v>39</v>
      </c>
      <c r="D12" t="s">
        <v>33</v>
      </c>
      <c r="E12" t="s">
        <v>40</v>
      </c>
      <c r="F12" s="10">
        <v>125</v>
      </c>
      <c r="G12" s="10">
        <v>112</v>
      </c>
      <c r="H12" s="11">
        <f t="shared" si="0"/>
        <v>0.89600000000000002</v>
      </c>
      <c r="I12" s="12"/>
      <c r="J12" s="10">
        <v>41</v>
      </c>
      <c r="K12" s="10">
        <v>41</v>
      </c>
      <c r="L12" s="11">
        <f t="shared" si="1"/>
        <v>0.15953307392996108</v>
      </c>
      <c r="M12" s="11"/>
      <c r="N12" s="10">
        <v>52</v>
      </c>
      <c r="O12" s="10">
        <v>52</v>
      </c>
      <c r="P12" s="11">
        <f t="shared" si="2"/>
        <v>0.20233463035019456</v>
      </c>
      <c r="Q12" s="11"/>
      <c r="R12" s="10">
        <v>69</v>
      </c>
      <c r="S12" s="10">
        <v>69</v>
      </c>
      <c r="T12" s="11">
        <f t="shared" si="3"/>
        <v>0.26848249027237353</v>
      </c>
      <c r="U12" s="11"/>
      <c r="V12" s="10">
        <v>35</v>
      </c>
      <c r="W12" s="10">
        <v>35</v>
      </c>
      <c r="X12" s="11">
        <f t="shared" si="4"/>
        <v>0.13618677042801555</v>
      </c>
      <c r="Y12" s="11"/>
      <c r="Z12" s="10">
        <v>26</v>
      </c>
      <c r="AA12" s="10">
        <v>26</v>
      </c>
      <c r="AB12" s="11">
        <f t="shared" si="5"/>
        <v>0.10116731517509728</v>
      </c>
      <c r="AC12" s="11"/>
      <c r="AD12" s="10">
        <v>34</v>
      </c>
      <c r="AE12" s="10">
        <v>34</v>
      </c>
      <c r="AF12" s="11">
        <f t="shared" si="6"/>
        <v>0.13229571984435798</v>
      </c>
      <c r="AG12" s="11"/>
      <c r="AH12" s="11"/>
      <c r="AI12" s="11">
        <f t="shared" si="7"/>
        <v>1</v>
      </c>
      <c r="AJ12" s="10">
        <v>257</v>
      </c>
    </row>
    <row r="13" spans="1:36" ht="15" customHeight="1">
      <c r="A13" t="s">
        <v>30</v>
      </c>
      <c r="B13" t="s">
        <v>31</v>
      </c>
      <c r="C13" t="s">
        <v>41</v>
      </c>
      <c r="D13" t="s">
        <v>33</v>
      </c>
      <c r="E13" t="s">
        <v>42</v>
      </c>
      <c r="F13" s="10">
        <v>1207</v>
      </c>
      <c r="G13" s="10">
        <v>1070</v>
      </c>
      <c r="H13" s="11">
        <f t="shared" si="0"/>
        <v>0.88649544324772167</v>
      </c>
      <c r="I13" s="12"/>
      <c r="J13" s="10">
        <v>340</v>
      </c>
      <c r="K13" s="10">
        <v>340</v>
      </c>
      <c r="L13" s="11">
        <f t="shared" si="1"/>
        <v>0.15037593984962405</v>
      </c>
      <c r="M13" s="11"/>
      <c r="N13" s="10">
        <v>305</v>
      </c>
      <c r="O13" s="10">
        <v>305</v>
      </c>
      <c r="P13" s="13">
        <f t="shared" si="2"/>
        <v>0.13489606368863336</v>
      </c>
      <c r="Q13" s="13"/>
      <c r="R13" s="10">
        <v>619</v>
      </c>
      <c r="S13" s="10">
        <v>619</v>
      </c>
      <c r="T13" s="11">
        <f t="shared" si="3"/>
        <v>0.27377266696152147</v>
      </c>
      <c r="U13" s="11"/>
      <c r="V13" s="10">
        <v>363</v>
      </c>
      <c r="W13" s="10">
        <v>363</v>
      </c>
      <c r="X13" s="11">
        <f t="shared" si="4"/>
        <v>0.16054842989827509</v>
      </c>
      <c r="Y13" s="11"/>
      <c r="Z13" s="10">
        <v>281</v>
      </c>
      <c r="AA13" s="10">
        <v>281</v>
      </c>
      <c r="AB13" s="11">
        <f t="shared" si="5"/>
        <v>0.124281291463954</v>
      </c>
      <c r="AC13" s="11"/>
      <c r="AD13" s="10">
        <v>353</v>
      </c>
      <c r="AE13" s="10">
        <v>353</v>
      </c>
      <c r="AF13" s="11">
        <f t="shared" si="6"/>
        <v>0.15612560813799203</v>
      </c>
      <c r="AG13" s="11"/>
      <c r="AH13" s="11"/>
      <c r="AI13" s="11">
        <f t="shared" si="7"/>
        <v>1</v>
      </c>
      <c r="AJ13" s="10">
        <v>2261</v>
      </c>
    </row>
    <row r="14" spans="1:36" ht="15" customHeight="1">
      <c r="A14" t="s">
        <v>30</v>
      </c>
      <c r="B14" t="s">
        <v>31</v>
      </c>
      <c r="C14" t="s">
        <v>43</v>
      </c>
      <c r="D14" t="s">
        <v>33</v>
      </c>
      <c r="E14" t="s">
        <v>44</v>
      </c>
      <c r="F14" s="10">
        <v>1353</v>
      </c>
      <c r="G14" s="10">
        <v>1156</v>
      </c>
      <c r="H14" s="11">
        <f t="shared" si="0"/>
        <v>0.85439763488543974</v>
      </c>
      <c r="I14" s="12"/>
      <c r="J14" s="10">
        <v>328</v>
      </c>
      <c r="K14" s="10">
        <v>328</v>
      </c>
      <c r="L14" s="11">
        <f t="shared" si="1"/>
        <v>0.13448134481344814</v>
      </c>
      <c r="M14" s="11"/>
      <c r="N14" s="10">
        <v>353</v>
      </c>
      <c r="O14" s="10">
        <v>353</v>
      </c>
      <c r="P14" s="11">
        <f t="shared" si="2"/>
        <v>0.14473144731447316</v>
      </c>
      <c r="Q14" s="11"/>
      <c r="R14" s="10">
        <v>687</v>
      </c>
      <c r="S14" s="10">
        <v>687</v>
      </c>
      <c r="T14" s="14">
        <f t="shared" si="3"/>
        <v>0.2816728167281673</v>
      </c>
      <c r="U14" s="14"/>
      <c r="V14" s="10">
        <v>435</v>
      </c>
      <c r="W14" s="10">
        <v>435</v>
      </c>
      <c r="X14" s="14">
        <f t="shared" si="4"/>
        <v>0.17835178351783518</v>
      </c>
      <c r="Y14" s="14"/>
      <c r="Z14" s="10">
        <v>269</v>
      </c>
      <c r="AA14" s="10">
        <v>269</v>
      </c>
      <c r="AB14" s="11">
        <f t="shared" si="5"/>
        <v>0.11029110291102912</v>
      </c>
      <c r="AC14" s="14"/>
      <c r="AD14" s="10">
        <v>367</v>
      </c>
      <c r="AE14" s="10">
        <v>367</v>
      </c>
      <c r="AF14" s="11">
        <f t="shared" si="6"/>
        <v>0.15047150471504714</v>
      </c>
      <c r="AG14" s="11"/>
      <c r="AH14" s="11"/>
      <c r="AI14" s="11">
        <f t="shared" si="7"/>
        <v>1</v>
      </c>
      <c r="AJ14" s="10">
        <v>2439</v>
      </c>
    </row>
    <row r="15" spans="1:36" ht="15" customHeight="1">
      <c r="A15" t="s">
        <v>30</v>
      </c>
      <c r="B15" t="s">
        <v>31</v>
      </c>
      <c r="C15" t="s">
        <v>45</v>
      </c>
      <c r="D15" t="s">
        <v>33</v>
      </c>
      <c r="E15" t="s">
        <v>46</v>
      </c>
      <c r="F15" s="10">
        <v>855</v>
      </c>
      <c r="G15" s="10">
        <v>748</v>
      </c>
      <c r="H15" s="11">
        <f t="shared" si="0"/>
        <v>0.87485380116959066</v>
      </c>
      <c r="I15" s="12"/>
      <c r="J15" s="10">
        <v>253</v>
      </c>
      <c r="K15" s="10">
        <v>253</v>
      </c>
      <c r="L15" s="14">
        <f t="shared" si="1"/>
        <v>0.16364812419146182</v>
      </c>
      <c r="M15" s="14"/>
      <c r="N15" s="10">
        <v>232</v>
      </c>
      <c r="O15" s="10">
        <v>232</v>
      </c>
      <c r="P15" s="11">
        <f t="shared" si="2"/>
        <v>0.1500646830530401</v>
      </c>
      <c r="Q15" s="11"/>
      <c r="R15" s="10">
        <v>442</v>
      </c>
      <c r="S15" s="10">
        <v>442</v>
      </c>
      <c r="T15" s="14">
        <f t="shared" si="3"/>
        <v>0.28589909443725742</v>
      </c>
      <c r="U15" s="14"/>
      <c r="V15" s="10">
        <v>224</v>
      </c>
      <c r="W15" s="10">
        <v>224</v>
      </c>
      <c r="X15" s="11">
        <f t="shared" si="4"/>
        <v>0.14489003880983181</v>
      </c>
      <c r="Y15" s="14"/>
      <c r="Z15" s="10">
        <v>182</v>
      </c>
      <c r="AA15" s="10">
        <v>182</v>
      </c>
      <c r="AB15" s="11">
        <f t="shared" si="5"/>
        <v>0.11772315653298836</v>
      </c>
      <c r="AC15" s="14"/>
      <c r="AD15" s="10">
        <v>213</v>
      </c>
      <c r="AE15" s="10">
        <v>213</v>
      </c>
      <c r="AF15" s="11">
        <f t="shared" si="6"/>
        <v>0.13777490297542044</v>
      </c>
      <c r="AG15" s="11"/>
      <c r="AH15" s="11"/>
      <c r="AI15" s="11">
        <f t="shared" si="7"/>
        <v>1</v>
      </c>
      <c r="AJ15" s="10">
        <v>1546</v>
      </c>
    </row>
    <row r="16" spans="1:36" ht="15" customHeight="1">
      <c r="A16" t="s">
        <v>30</v>
      </c>
      <c r="B16" t="s">
        <v>31</v>
      </c>
      <c r="C16" t="s">
        <v>47</v>
      </c>
      <c r="D16" t="s">
        <v>33</v>
      </c>
      <c r="E16" t="s">
        <v>48</v>
      </c>
      <c r="F16" s="10">
        <v>1382</v>
      </c>
      <c r="G16" s="10">
        <v>1172</v>
      </c>
      <c r="H16" s="11">
        <f t="shared" si="0"/>
        <v>0.84804630969609263</v>
      </c>
      <c r="I16" s="12"/>
      <c r="J16" s="10">
        <v>393</v>
      </c>
      <c r="K16" s="10">
        <v>393</v>
      </c>
      <c r="L16" s="14">
        <f t="shared" si="1"/>
        <v>0.16313823163138233</v>
      </c>
      <c r="M16" s="14"/>
      <c r="N16" s="10">
        <v>374</v>
      </c>
      <c r="O16" s="10">
        <v>374</v>
      </c>
      <c r="P16" s="11">
        <f t="shared" si="2"/>
        <v>0.15525114155251141</v>
      </c>
      <c r="Q16" s="11"/>
      <c r="R16" s="10">
        <v>641</v>
      </c>
      <c r="S16" s="10">
        <v>641</v>
      </c>
      <c r="T16" s="11">
        <f t="shared" si="3"/>
        <v>0.26608551266085512</v>
      </c>
      <c r="U16" s="11"/>
      <c r="V16" s="10">
        <v>349</v>
      </c>
      <c r="W16" s="10">
        <v>349</v>
      </c>
      <c r="X16" s="11">
        <f t="shared" si="4"/>
        <v>0.1448733914487339</v>
      </c>
      <c r="Y16" s="11"/>
      <c r="Z16" s="10">
        <v>312</v>
      </c>
      <c r="AA16" s="10">
        <v>312</v>
      </c>
      <c r="AB16" s="14">
        <f t="shared" si="5"/>
        <v>0.1295143212951432</v>
      </c>
      <c r="AC16" s="11"/>
      <c r="AD16" s="10">
        <v>340</v>
      </c>
      <c r="AE16" s="10">
        <v>340</v>
      </c>
      <c r="AF16" s="11">
        <f t="shared" si="6"/>
        <v>0.14113740141137401</v>
      </c>
      <c r="AG16" s="11"/>
      <c r="AH16" s="11"/>
      <c r="AI16" s="11">
        <f t="shared" si="7"/>
        <v>0.99999999999999989</v>
      </c>
      <c r="AJ16" s="10">
        <v>2409</v>
      </c>
    </row>
    <row r="17" spans="1:36" ht="15" customHeight="1">
      <c r="A17" t="s">
        <v>30</v>
      </c>
      <c r="B17" t="s">
        <v>49</v>
      </c>
      <c r="C17" t="s">
        <v>50</v>
      </c>
      <c r="D17" t="s">
        <v>33</v>
      </c>
      <c r="E17" t="s">
        <v>51</v>
      </c>
      <c r="F17" s="10">
        <v>793</v>
      </c>
      <c r="G17" s="10">
        <v>687</v>
      </c>
      <c r="H17" s="11">
        <f t="shared" si="0"/>
        <v>0.86633039092055486</v>
      </c>
      <c r="I17" s="12"/>
      <c r="J17" s="10">
        <v>204</v>
      </c>
      <c r="K17" s="10">
        <v>204</v>
      </c>
      <c r="L17" s="11">
        <f t="shared" si="1"/>
        <v>0.13877551020408163</v>
      </c>
      <c r="M17" s="11"/>
      <c r="N17" s="10">
        <v>201</v>
      </c>
      <c r="O17" s="10">
        <v>201</v>
      </c>
      <c r="P17" s="13">
        <f t="shared" si="2"/>
        <v>0.13673469387755102</v>
      </c>
      <c r="Q17" s="13"/>
      <c r="R17" s="10">
        <v>407</v>
      </c>
      <c r="S17" s="10">
        <v>407</v>
      </c>
      <c r="T17" s="11">
        <f t="shared" si="3"/>
        <v>0.27687074829931974</v>
      </c>
      <c r="U17" s="11"/>
      <c r="V17" s="10">
        <v>239</v>
      </c>
      <c r="W17" s="10">
        <v>239</v>
      </c>
      <c r="X17" s="11">
        <f t="shared" si="4"/>
        <v>0.16258503401360544</v>
      </c>
      <c r="Y17" s="11"/>
      <c r="Z17" s="10">
        <v>166</v>
      </c>
      <c r="AA17" s="10">
        <v>166</v>
      </c>
      <c r="AB17" s="11">
        <f t="shared" si="5"/>
        <v>0.11292517006802721</v>
      </c>
      <c r="AC17" s="11"/>
      <c r="AD17" s="10">
        <v>253</v>
      </c>
      <c r="AE17" s="10">
        <v>253</v>
      </c>
      <c r="AF17" s="14">
        <f t="shared" si="6"/>
        <v>0.17210884353741496</v>
      </c>
      <c r="AG17" s="11"/>
      <c r="AH17" s="11"/>
      <c r="AI17" s="11">
        <f t="shared" si="7"/>
        <v>1</v>
      </c>
      <c r="AJ17" s="10">
        <v>1470</v>
      </c>
    </row>
    <row r="18" spans="1:36" ht="15" customHeight="1">
      <c r="A18" t="s">
        <v>30</v>
      </c>
      <c r="B18" t="s">
        <v>49</v>
      </c>
      <c r="C18" t="s">
        <v>52</v>
      </c>
      <c r="D18" t="s">
        <v>33</v>
      </c>
      <c r="E18" t="s">
        <v>53</v>
      </c>
      <c r="F18" s="10">
        <v>1235</v>
      </c>
      <c r="G18" s="10">
        <v>1075</v>
      </c>
      <c r="H18" s="11">
        <f t="shared" si="0"/>
        <v>0.87044534412955465</v>
      </c>
      <c r="I18" s="12"/>
      <c r="J18" s="10">
        <v>321</v>
      </c>
      <c r="K18" s="10">
        <v>321</v>
      </c>
      <c r="L18" s="11">
        <f t="shared" si="1"/>
        <v>0.14414009878760664</v>
      </c>
      <c r="M18" s="11"/>
      <c r="N18" s="10">
        <v>327</v>
      </c>
      <c r="O18" s="10">
        <v>327</v>
      </c>
      <c r="P18" s="11">
        <f t="shared" si="2"/>
        <v>0.14683430624158061</v>
      </c>
      <c r="Q18" s="11"/>
      <c r="R18" s="10">
        <v>575</v>
      </c>
      <c r="S18" s="10">
        <v>575</v>
      </c>
      <c r="T18" s="11">
        <f t="shared" si="3"/>
        <v>0.25819488100583743</v>
      </c>
      <c r="U18" s="11"/>
      <c r="V18" s="10">
        <v>344</v>
      </c>
      <c r="W18" s="10">
        <v>344</v>
      </c>
      <c r="X18" s="11">
        <f t="shared" si="4"/>
        <v>0.15446789402784014</v>
      </c>
      <c r="Y18" s="11"/>
      <c r="Z18" s="10">
        <v>310</v>
      </c>
      <c r="AA18" s="10">
        <v>310</v>
      </c>
      <c r="AB18" s="14">
        <f t="shared" si="5"/>
        <v>0.13920071845532106</v>
      </c>
      <c r="AC18" s="11"/>
      <c r="AD18" s="10">
        <v>350</v>
      </c>
      <c r="AE18" s="10">
        <v>350</v>
      </c>
      <c r="AF18" s="11">
        <f t="shared" si="6"/>
        <v>0.15716210148181409</v>
      </c>
      <c r="AG18" s="11"/>
      <c r="AH18" s="11"/>
      <c r="AI18" s="11">
        <f t="shared" si="7"/>
        <v>1</v>
      </c>
      <c r="AJ18" s="10">
        <v>2227</v>
      </c>
    </row>
    <row r="19" spans="1:36" ht="15" customHeight="1">
      <c r="A19" t="s">
        <v>54</v>
      </c>
      <c r="B19" t="s">
        <v>55</v>
      </c>
      <c r="C19" t="s">
        <v>56</v>
      </c>
      <c r="D19" t="s">
        <v>33</v>
      </c>
      <c r="E19" t="s">
        <v>57</v>
      </c>
      <c r="F19" s="10">
        <v>0</v>
      </c>
      <c r="G19" s="10">
        <v>1</v>
      </c>
      <c r="H19" s="11">
        <v>0</v>
      </c>
      <c r="I19" s="12"/>
      <c r="J19" s="10">
        <v>0</v>
      </c>
      <c r="K19" s="10">
        <v>0</v>
      </c>
      <c r="L19" s="11">
        <f t="shared" si="1"/>
        <v>0</v>
      </c>
      <c r="M19" s="11"/>
      <c r="N19" s="10">
        <v>1</v>
      </c>
      <c r="O19" s="10">
        <v>1</v>
      </c>
      <c r="P19" s="11">
        <f t="shared" si="2"/>
        <v>0.33333333333333331</v>
      </c>
      <c r="Q19" s="11"/>
      <c r="R19" s="10">
        <v>0</v>
      </c>
      <c r="S19" s="10">
        <v>0</v>
      </c>
      <c r="T19" s="11">
        <f t="shared" si="3"/>
        <v>0</v>
      </c>
      <c r="U19" s="11"/>
      <c r="V19" s="10">
        <v>0</v>
      </c>
      <c r="W19" s="10">
        <v>0</v>
      </c>
      <c r="X19" s="11">
        <f t="shared" si="4"/>
        <v>0</v>
      </c>
      <c r="Y19" s="11"/>
      <c r="Z19" s="10">
        <v>1</v>
      </c>
      <c r="AA19" s="10">
        <v>1</v>
      </c>
      <c r="AB19" s="11">
        <f t="shared" si="5"/>
        <v>0.33333333333333331</v>
      </c>
      <c r="AC19" s="11"/>
      <c r="AD19" s="10">
        <v>1</v>
      </c>
      <c r="AE19" s="10">
        <v>1</v>
      </c>
      <c r="AF19" s="11">
        <f t="shared" si="6"/>
        <v>0.33333333333333331</v>
      </c>
      <c r="AG19" s="11"/>
      <c r="AH19" s="11"/>
      <c r="AI19" s="11">
        <f t="shared" si="7"/>
        <v>1</v>
      </c>
      <c r="AJ19" s="10">
        <v>3</v>
      </c>
    </row>
    <row r="20" spans="1:36" ht="15" customHeight="1">
      <c r="A20" t="s">
        <v>54</v>
      </c>
      <c r="B20" t="s">
        <v>55</v>
      </c>
      <c r="C20" t="s">
        <v>58</v>
      </c>
      <c r="D20" t="s">
        <v>33</v>
      </c>
      <c r="E20" t="s">
        <v>59</v>
      </c>
      <c r="F20" s="10">
        <v>1065</v>
      </c>
      <c r="G20" s="10">
        <v>927</v>
      </c>
      <c r="H20" s="11">
        <f t="shared" ref="H20:H31" si="8">G20/F20</f>
        <v>0.87042253521126756</v>
      </c>
      <c r="I20" s="12"/>
      <c r="J20" s="10">
        <v>234</v>
      </c>
      <c r="K20" s="10">
        <v>234</v>
      </c>
      <c r="L20" s="13">
        <f t="shared" si="1"/>
        <v>0.12174817898022892</v>
      </c>
      <c r="M20" s="13"/>
      <c r="N20" s="10">
        <v>261</v>
      </c>
      <c r="O20" s="10">
        <v>261</v>
      </c>
      <c r="P20" s="13">
        <f t="shared" si="2"/>
        <v>0.13579604578563995</v>
      </c>
      <c r="Q20" s="13"/>
      <c r="R20" s="10">
        <v>493</v>
      </c>
      <c r="S20" s="10">
        <v>493</v>
      </c>
      <c r="T20" s="11">
        <f t="shared" si="3"/>
        <v>0.25650364203954212</v>
      </c>
      <c r="U20" s="11"/>
      <c r="V20" s="10">
        <v>390</v>
      </c>
      <c r="W20" s="10">
        <v>390</v>
      </c>
      <c r="X20" s="14">
        <f t="shared" si="4"/>
        <v>0.20291363163371487</v>
      </c>
      <c r="Y20" s="11"/>
      <c r="Z20" s="10">
        <v>236</v>
      </c>
      <c r="AA20" s="10">
        <v>236</v>
      </c>
      <c r="AB20" s="11">
        <f t="shared" si="5"/>
        <v>0.12278876170655567</v>
      </c>
      <c r="AC20" s="11"/>
      <c r="AD20" s="10">
        <v>308</v>
      </c>
      <c r="AE20" s="10">
        <v>308</v>
      </c>
      <c r="AF20" s="14">
        <f t="shared" si="6"/>
        <v>0.16024973985431842</v>
      </c>
      <c r="AG20" s="11"/>
      <c r="AH20" s="11"/>
      <c r="AI20" s="11">
        <f t="shared" si="7"/>
        <v>1</v>
      </c>
      <c r="AJ20" s="10">
        <v>1922</v>
      </c>
    </row>
    <row r="21" spans="1:36" ht="15" customHeight="1">
      <c r="A21" t="s">
        <v>54</v>
      </c>
      <c r="B21" t="s">
        <v>55</v>
      </c>
      <c r="C21" t="s">
        <v>60</v>
      </c>
      <c r="D21" t="s">
        <v>61</v>
      </c>
      <c r="E21" t="s">
        <v>62</v>
      </c>
      <c r="F21" s="10">
        <v>802</v>
      </c>
      <c r="G21" s="10">
        <v>698</v>
      </c>
      <c r="H21" s="11">
        <f t="shared" si="8"/>
        <v>0.87032418952618451</v>
      </c>
      <c r="I21" s="12"/>
      <c r="J21" s="10">
        <v>215</v>
      </c>
      <c r="K21" s="10">
        <v>215</v>
      </c>
      <c r="L21" s="11">
        <f t="shared" si="1"/>
        <v>0.157856093979442</v>
      </c>
      <c r="M21" s="11"/>
      <c r="N21" s="10">
        <v>317</v>
      </c>
      <c r="O21" s="10">
        <v>317</v>
      </c>
      <c r="P21" s="14">
        <f t="shared" si="2"/>
        <v>0.23274596182085169</v>
      </c>
      <c r="Q21" s="14"/>
      <c r="R21" s="10">
        <v>354</v>
      </c>
      <c r="S21" s="10">
        <v>354</v>
      </c>
      <c r="T21" s="11">
        <f t="shared" si="3"/>
        <v>0.25991189427312777</v>
      </c>
      <c r="U21" s="11"/>
      <c r="V21" s="10">
        <v>185</v>
      </c>
      <c r="W21" s="10">
        <v>185</v>
      </c>
      <c r="X21" s="13">
        <f t="shared" si="4"/>
        <v>0.13582966226138032</v>
      </c>
      <c r="Y21" s="11"/>
      <c r="Z21" s="10">
        <v>161</v>
      </c>
      <c r="AA21" s="10">
        <v>161</v>
      </c>
      <c r="AB21" s="11">
        <f t="shared" si="5"/>
        <v>0.11820851688693099</v>
      </c>
      <c r="AC21" s="11"/>
      <c r="AD21" s="10">
        <v>130</v>
      </c>
      <c r="AE21" s="10">
        <v>130</v>
      </c>
      <c r="AF21" s="13">
        <f t="shared" si="6"/>
        <v>9.544787077826726E-2</v>
      </c>
      <c r="AG21" s="11"/>
      <c r="AH21" s="11"/>
      <c r="AI21" s="11">
        <f t="shared" si="7"/>
        <v>1</v>
      </c>
      <c r="AJ21" s="10">
        <v>1362</v>
      </c>
    </row>
    <row r="22" spans="1:36" ht="15" customHeight="1">
      <c r="A22" t="s">
        <v>54</v>
      </c>
      <c r="B22" t="s">
        <v>55</v>
      </c>
      <c r="C22" t="s">
        <v>56</v>
      </c>
      <c r="D22" t="s">
        <v>61</v>
      </c>
      <c r="E22" t="s">
        <v>63</v>
      </c>
      <c r="F22" s="10">
        <v>141</v>
      </c>
      <c r="G22" s="10">
        <v>121</v>
      </c>
      <c r="H22" s="11">
        <f t="shared" si="8"/>
        <v>0.85815602836879434</v>
      </c>
      <c r="I22" s="12"/>
      <c r="J22" s="10">
        <v>36</v>
      </c>
      <c r="K22" s="10">
        <v>36</v>
      </c>
      <c r="L22" s="11">
        <f t="shared" si="1"/>
        <v>0.18090452261306533</v>
      </c>
      <c r="M22" s="11"/>
      <c r="N22" s="10">
        <v>45</v>
      </c>
      <c r="O22" s="10">
        <v>45</v>
      </c>
      <c r="P22" s="11">
        <f t="shared" si="2"/>
        <v>0.22613065326633167</v>
      </c>
      <c r="Q22" s="11"/>
      <c r="R22" s="10">
        <v>44</v>
      </c>
      <c r="S22" s="10">
        <v>44</v>
      </c>
      <c r="T22" s="11">
        <f t="shared" si="3"/>
        <v>0.22110552763819097</v>
      </c>
      <c r="U22" s="11"/>
      <c r="V22" s="10">
        <v>29</v>
      </c>
      <c r="W22" s="10">
        <v>29</v>
      </c>
      <c r="X22" s="11">
        <f t="shared" si="4"/>
        <v>0.14572864321608039</v>
      </c>
      <c r="Y22" s="11"/>
      <c r="Z22" s="10">
        <v>29</v>
      </c>
      <c r="AA22" s="10">
        <v>29</v>
      </c>
      <c r="AB22" s="11">
        <f t="shared" si="5"/>
        <v>0.14572864321608039</v>
      </c>
      <c r="AC22" s="11"/>
      <c r="AD22" s="10">
        <v>16</v>
      </c>
      <c r="AE22" s="10">
        <v>16</v>
      </c>
      <c r="AF22" s="11">
        <f t="shared" si="6"/>
        <v>8.0402010050251257E-2</v>
      </c>
      <c r="AG22" s="11"/>
      <c r="AH22" s="11"/>
      <c r="AI22" s="11">
        <f t="shared" si="7"/>
        <v>1</v>
      </c>
      <c r="AJ22" s="10">
        <v>199</v>
      </c>
    </row>
    <row r="23" spans="1:36" ht="15" customHeight="1">
      <c r="A23" t="s">
        <v>54</v>
      </c>
      <c r="B23" t="s">
        <v>55</v>
      </c>
      <c r="C23" t="s">
        <v>64</v>
      </c>
      <c r="D23" t="s">
        <v>61</v>
      </c>
      <c r="E23" t="s">
        <v>65</v>
      </c>
      <c r="F23" s="10">
        <v>874</v>
      </c>
      <c r="G23" s="10">
        <v>726</v>
      </c>
      <c r="H23" s="11">
        <f t="shared" si="8"/>
        <v>0.83066361556064072</v>
      </c>
      <c r="I23" s="12"/>
      <c r="J23" s="10">
        <v>187</v>
      </c>
      <c r="K23" s="10">
        <v>187</v>
      </c>
      <c r="L23" s="11">
        <f t="shared" si="1"/>
        <v>0.13357142857142856</v>
      </c>
      <c r="M23" s="11"/>
      <c r="N23" s="10">
        <v>344</v>
      </c>
      <c r="O23" s="10">
        <v>344</v>
      </c>
      <c r="P23" s="14">
        <f t="shared" si="2"/>
        <v>0.24571428571428572</v>
      </c>
      <c r="Q23" s="14"/>
      <c r="R23" s="10">
        <v>376</v>
      </c>
      <c r="S23" s="10">
        <v>376</v>
      </c>
      <c r="T23" s="11">
        <f t="shared" si="3"/>
        <v>0.26857142857142857</v>
      </c>
      <c r="U23" s="11"/>
      <c r="V23" s="10">
        <v>204</v>
      </c>
      <c r="W23" s="10">
        <v>204</v>
      </c>
      <c r="X23" s="11">
        <f t="shared" si="4"/>
        <v>0.14571428571428571</v>
      </c>
      <c r="Y23" s="11"/>
      <c r="Z23" s="10">
        <v>176</v>
      </c>
      <c r="AA23" s="10">
        <v>176</v>
      </c>
      <c r="AB23" s="11">
        <f t="shared" si="5"/>
        <v>0.12571428571428572</v>
      </c>
      <c r="AC23" s="11"/>
      <c r="AD23" s="10">
        <v>113</v>
      </c>
      <c r="AE23" s="10">
        <v>113</v>
      </c>
      <c r="AF23" s="13">
        <f t="shared" si="6"/>
        <v>8.0714285714285711E-2</v>
      </c>
      <c r="AG23" s="11"/>
      <c r="AH23" s="11"/>
      <c r="AI23" s="11">
        <f t="shared" si="7"/>
        <v>1</v>
      </c>
      <c r="AJ23" s="10">
        <v>1400</v>
      </c>
    </row>
    <row r="24" spans="1:36" ht="15" customHeight="1">
      <c r="A24" t="s">
        <v>30</v>
      </c>
      <c r="B24" t="s">
        <v>31</v>
      </c>
      <c r="C24" t="s">
        <v>66</v>
      </c>
      <c r="D24" t="s">
        <v>33</v>
      </c>
      <c r="E24" t="s">
        <v>67</v>
      </c>
      <c r="F24" s="10">
        <v>868</v>
      </c>
      <c r="G24" s="10">
        <v>772</v>
      </c>
      <c r="H24" s="11">
        <f t="shared" si="8"/>
        <v>0.88940092165898621</v>
      </c>
      <c r="I24" s="12"/>
      <c r="J24" s="10">
        <v>238</v>
      </c>
      <c r="K24" s="10">
        <v>238</v>
      </c>
      <c r="L24" s="11">
        <f t="shared" si="1"/>
        <v>0.13983548766157461</v>
      </c>
      <c r="M24" s="11"/>
      <c r="N24" s="10">
        <v>257</v>
      </c>
      <c r="O24" s="10">
        <v>257</v>
      </c>
      <c r="P24" s="11">
        <f t="shared" si="2"/>
        <v>0.15099882491186839</v>
      </c>
      <c r="Q24" s="11"/>
      <c r="R24" s="10">
        <v>521</v>
      </c>
      <c r="S24" s="10">
        <v>521</v>
      </c>
      <c r="T24" s="14">
        <f t="shared" si="3"/>
        <v>0.30611045828437133</v>
      </c>
      <c r="U24" s="14"/>
      <c r="V24" s="10">
        <v>272</v>
      </c>
      <c r="W24" s="10">
        <v>272</v>
      </c>
      <c r="X24" s="11">
        <f t="shared" si="4"/>
        <v>0.15981198589894241</v>
      </c>
      <c r="Y24" s="14"/>
      <c r="Z24" s="10">
        <v>157</v>
      </c>
      <c r="AA24" s="10">
        <v>157</v>
      </c>
      <c r="AB24" s="13">
        <f t="shared" si="5"/>
        <v>9.2244418331374853E-2</v>
      </c>
      <c r="AC24" s="14"/>
      <c r="AD24" s="10">
        <v>257</v>
      </c>
      <c r="AE24" s="10">
        <v>257</v>
      </c>
      <c r="AF24" s="11">
        <f t="shared" si="6"/>
        <v>0.15099882491186839</v>
      </c>
      <c r="AG24" s="11"/>
      <c r="AH24" s="11"/>
      <c r="AI24" s="11">
        <f t="shared" si="7"/>
        <v>1</v>
      </c>
      <c r="AJ24" s="10">
        <v>1702</v>
      </c>
    </row>
    <row r="25" spans="1:36" ht="15" customHeight="1">
      <c r="A25" t="s">
        <v>54</v>
      </c>
      <c r="B25" t="s">
        <v>55</v>
      </c>
      <c r="C25" t="s">
        <v>68</v>
      </c>
      <c r="D25" t="s">
        <v>33</v>
      </c>
      <c r="E25" t="s">
        <v>69</v>
      </c>
      <c r="F25" s="10">
        <v>1560</v>
      </c>
      <c r="G25" s="10">
        <v>1375</v>
      </c>
      <c r="H25" s="11">
        <f t="shared" si="8"/>
        <v>0.88141025641025639</v>
      </c>
      <c r="I25" s="12"/>
      <c r="J25" s="10">
        <v>351</v>
      </c>
      <c r="K25" s="10">
        <v>351</v>
      </c>
      <c r="L25" s="13">
        <f t="shared" si="1"/>
        <v>0.12195969423210563</v>
      </c>
      <c r="M25" s="13"/>
      <c r="N25" s="10">
        <v>445</v>
      </c>
      <c r="O25" s="10">
        <v>445</v>
      </c>
      <c r="P25" s="11">
        <f t="shared" si="2"/>
        <v>0.15462126476719945</v>
      </c>
      <c r="Q25" s="11"/>
      <c r="R25" s="10">
        <v>709</v>
      </c>
      <c r="S25" s="10">
        <v>709</v>
      </c>
      <c r="T25" s="13">
        <f t="shared" si="3"/>
        <v>0.24635163307852675</v>
      </c>
      <c r="U25" s="13"/>
      <c r="V25" s="10">
        <v>653</v>
      </c>
      <c r="W25" s="10">
        <v>653</v>
      </c>
      <c r="X25" s="14">
        <f t="shared" si="4"/>
        <v>0.22689367616400277</v>
      </c>
      <c r="Y25" s="13"/>
      <c r="Z25" s="10">
        <v>296</v>
      </c>
      <c r="AA25" s="10">
        <v>296</v>
      </c>
      <c r="AB25" s="13">
        <f t="shared" si="5"/>
        <v>0.10284920083391244</v>
      </c>
      <c r="AC25" s="13"/>
      <c r="AD25" s="10">
        <v>424</v>
      </c>
      <c r="AE25" s="10">
        <v>424</v>
      </c>
      <c r="AF25" s="11">
        <f t="shared" si="6"/>
        <v>0.14732453092425296</v>
      </c>
      <c r="AG25" s="11"/>
      <c r="AH25" s="11"/>
      <c r="AI25" s="11">
        <f t="shared" si="7"/>
        <v>1</v>
      </c>
      <c r="AJ25" s="10">
        <v>2878</v>
      </c>
    </row>
    <row r="26" spans="1:36" ht="15" customHeight="1">
      <c r="A26" t="s">
        <v>54</v>
      </c>
      <c r="B26" t="s">
        <v>55</v>
      </c>
      <c r="C26" t="s">
        <v>70</v>
      </c>
      <c r="D26" t="s">
        <v>61</v>
      </c>
      <c r="E26" t="s">
        <v>71</v>
      </c>
      <c r="F26" s="10">
        <v>735</v>
      </c>
      <c r="G26" s="10">
        <v>616</v>
      </c>
      <c r="H26" s="11">
        <f t="shared" si="8"/>
        <v>0.83809523809523812</v>
      </c>
      <c r="I26" s="12"/>
      <c r="J26" s="10">
        <v>212</v>
      </c>
      <c r="K26" s="10">
        <v>212</v>
      </c>
      <c r="L26" s="14">
        <f t="shared" si="1"/>
        <v>0.16852146263910969</v>
      </c>
      <c r="M26" s="14"/>
      <c r="N26" s="10">
        <v>283</v>
      </c>
      <c r="O26" s="10">
        <v>283</v>
      </c>
      <c r="P26" s="14">
        <f t="shared" si="2"/>
        <v>0.22496025437201908</v>
      </c>
      <c r="Q26" s="14"/>
      <c r="R26" s="10">
        <v>330</v>
      </c>
      <c r="S26" s="10">
        <v>330</v>
      </c>
      <c r="T26" s="11">
        <f t="shared" si="3"/>
        <v>0.26232114467408585</v>
      </c>
      <c r="U26" s="11"/>
      <c r="V26" s="10">
        <v>155</v>
      </c>
      <c r="W26" s="10">
        <v>155</v>
      </c>
      <c r="X26" s="13">
        <f t="shared" si="4"/>
        <v>0.1232114467408585</v>
      </c>
      <c r="Y26" s="11"/>
      <c r="Z26" s="10">
        <v>155</v>
      </c>
      <c r="AA26" s="10">
        <v>155</v>
      </c>
      <c r="AB26" s="11">
        <f t="shared" si="5"/>
        <v>0.1232114467408585</v>
      </c>
      <c r="AC26" s="11"/>
      <c r="AD26" s="10">
        <v>123</v>
      </c>
      <c r="AE26" s="10">
        <v>123</v>
      </c>
      <c r="AF26" s="13">
        <f t="shared" si="6"/>
        <v>9.7774244833068361E-2</v>
      </c>
      <c r="AG26" s="11"/>
      <c r="AH26" s="11"/>
      <c r="AI26" s="11">
        <f t="shared" si="7"/>
        <v>1</v>
      </c>
      <c r="AJ26" s="10">
        <v>1258</v>
      </c>
    </row>
    <row r="27" spans="1:36" ht="15" customHeight="1">
      <c r="A27" t="s">
        <v>54</v>
      </c>
      <c r="B27" t="s">
        <v>55</v>
      </c>
      <c r="C27" t="s">
        <v>56</v>
      </c>
      <c r="D27" t="s">
        <v>33</v>
      </c>
      <c r="E27" t="s">
        <v>72</v>
      </c>
      <c r="F27" s="10">
        <v>47</v>
      </c>
      <c r="G27" s="10">
        <v>41</v>
      </c>
      <c r="H27" s="11">
        <f t="shared" si="8"/>
        <v>0.87234042553191493</v>
      </c>
      <c r="I27" s="12"/>
      <c r="J27" s="10">
        <v>15</v>
      </c>
      <c r="K27" s="10">
        <v>15</v>
      </c>
      <c r="L27" s="11">
        <f t="shared" si="1"/>
        <v>0.2</v>
      </c>
      <c r="M27" s="11"/>
      <c r="N27" s="10">
        <v>14</v>
      </c>
      <c r="O27" s="10">
        <v>14</v>
      </c>
      <c r="P27" s="11">
        <f t="shared" si="2"/>
        <v>0.18666666666666668</v>
      </c>
      <c r="Q27" s="11"/>
      <c r="R27" s="10">
        <v>20</v>
      </c>
      <c r="S27" s="10">
        <v>20</v>
      </c>
      <c r="T27" s="11">
        <f t="shared" si="3"/>
        <v>0.26666666666666666</v>
      </c>
      <c r="U27" s="11"/>
      <c r="V27" s="10">
        <v>5</v>
      </c>
      <c r="W27" s="10">
        <v>5</v>
      </c>
      <c r="X27" s="11">
        <f t="shared" si="4"/>
        <v>6.6666666666666666E-2</v>
      </c>
      <c r="Y27" s="11"/>
      <c r="Z27" s="10">
        <v>10</v>
      </c>
      <c r="AA27" s="10">
        <v>10</v>
      </c>
      <c r="AB27" s="11">
        <f t="shared" si="5"/>
        <v>0.13333333333333333</v>
      </c>
      <c r="AC27" s="11"/>
      <c r="AD27" s="10">
        <v>11</v>
      </c>
      <c r="AE27" s="10">
        <v>11</v>
      </c>
      <c r="AF27" s="11">
        <f t="shared" si="6"/>
        <v>0.14666666666666667</v>
      </c>
      <c r="AG27" s="11"/>
      <c r="AH27" s="11"/>
      <c r="AI27" s="11">
        <f t="shared" si="7"/>
        <v>1.0000000000000002</v>
      </c>
      <c r="AJ27" s="10">
        <v>75</v>
      </c>
    </row>
    <row r="28" spans="1:36" ht="15" customHeight="1">
      <c r="A28" t="s">
        <v>30</v>
      </c>
      <c r="B28" t="s">
        <v>31</v>
      </c>
      <c r="C28" t="s">
        <v>73</v>
      </c>
      <c r="D28" t="s">
        <v>33</v>
      </c>
      <c r="E28" t="s">
        <v>74</v>
      </c>
      <c r="F28" s="10">
        <v>1021</v>
      </c>
      <c r="G28" s="10">
        <v>899</v>
      </c>
      <c r="H28" s="11">
        <f t="shared" si="8"/>
        <v>0.8805093046033301</v>
      </c>
      <c r="I28" s="12"/>
      <c r="J28" s="10">
        <v>275</v>
      </c>
      <c r="K28" s="10">
        <v>275</v>
      </c>
      <c r="L28" s="11">
        <f t="shared" si="1"/>
        <v>0.14189886480908154</v>
      </c>
      <c r="M28" s="11"/>
      <c r="N28" s="10">
        <v>300</v>
      </c>
      <c r="O28" s="10">
        <v>300</v>
      </c>
      <c r="P28" s="11">
        <f t="shared" si="2"/>
        <v>0.15479876160990713</v>
      </c>
      <c r="Q28" s="11"/>
      <c r="R28" s="10">
        <v>500</v>
      </c>
      <c r="S28" s="10">
        <v>500</v>
      </c>
      <c r="T28" s="11">
        <f t="shared" si="3"/>
        <v>0.25799793601651189</v>
      </c>
      <c r="U28" s="11"/>
      <c r="V28" s="10">
        <v>286</v>
      </c>
      <c r="W28" s="10">
        <v>286</v>
      </c>
      <c r="X28" s="11">
        <f t="shared" si="4"/>
        <v>0.14757481940144479</v>
      </c>
      <c r="Y28" s="11"/>
      <c r="Z28" s="10">
        <v>227</v>
      </c>
      <c r="AA28" s="10">
        <v>227</v>
      </c>
      <c r="AB28" s="11">
        <f t="shared" si="5"/>
        <v>0.11713106295149639</v>
      </c>
      <c r="AC28" s="11"/>
      <c r="AD28" s="10">
        <v>350</v>
      </c>
      <c r="AE28" s="10">
        <v>350</v>
      </c>
      <c r="AF28" s="14">
        <f t="shared" si="6"/>
        <v>0.18059855521155832</v>
      </c>
      <c r="AG28" s="11"/>
      <c r="AH28" s="11"/>
      <c r="AI28" s="11">
        <f t="shared" si="7"/>
        <v>1</v>
      </c>
      <c r="AJ28" s="10">
        <v>1938</v>
      </c>
    </row>
    <row r="29" spans="1:36" ht="15" customHeight="1">
      <c r="A29" t="s">
        <v>54</v>
      </c>
      <c r="B29" t="s">
        <v>55</v>
      </c>
      <c r="C29" t="s">
        <v>75</v>
      </c>
      <c r="D29" t="s">
        <v>61</v>
      </c>
      <c r="E29" t="s">
        <v>76</v>
      </c>
      <c r="F29" s="10">
        <v>1217</v>
      </c>
      <c r="G29" s="10">
        <v>1055</v>
      </c>
      <c r="H29" s="11">
        <f t="shared" si="8"/>
        <v>0.86688578471651601</v>
      </c>
      <c r="I29" s="12"/>
      <c r="J29" s="10">
        <v>282</v>
      </c>
      <c r="K29" s="10">
        <v>282</v>
      </c>
      <c r="L29" s="11">
        <f t="shared" si="1"/>
        <v>0.13636363636363635</v>
      </c>
      <c r="M29" s="11"/>
      <c r="N29" s="10">
        <v>419</v>
      </c>
      <c r="O29" s="10">
        <v>419</v>
      </c>
      <c r="P29" s="11">
        <f t="shared" si="2"/>
        <v>0.20261121856866537</v>
      </c>
      <c r="Q29" s="11"/>
      <c r="R29" s="10">
        <v>574</v>
      </c>
      <c r="S29" s="10">
        <v>574</v>
      </c>
      <c r="T29" s="11">
        <f t="shared" si="3"/>
        <v>0.27756286266924562</v>
      </c>
      <c r="U29" s="11"/>
      <c r="V29" s="10">
        <v>242</v>
      </c>
      <c r="W29" s="10">
        <v>242</v>
      </c>
      <c r="X29" s="13">
        <f t="shared" si="4"/>
        <v>0.11702127659574468</v>
      </c>
      <c r="Y29" s="11"/>
      <c r="Z29" s="10">
        <v>278</v>
      </c>
      <c r="AA29" s="10">
        <v>278</v>
      </c>
      <c r="AB29" s="14">
        <f t="shared" si="5"/>
        <v>0.1344294003868472</v>
      </c>
      <c r="AC29" s="11"/>
      <c r="AD29" s="10">
        <v>273</v>
      </c>
      <c r="AE29" s="10">
        <v>273</v>
      </c>
      <c r="AF29" s="11">
        <f t="shared" si="6"/>
        <v>0.13201160541586074</v>
      </c>
      <c r="AG29" s="11"/>
      <c r="AH29" s="11"/>
      <c r="AI29" s="11">
        <f t="shared" si="7"/>
        <v>1</v>
      </c>
      <c r="AJ29" s="10">
        <v>2068</v>
      </c>
    </row>
    <row r="30" spans="1:36" ht="15" customHeight="1">
      <c r="A30" t="s">
        <v>54</v>
      </c>
      <c r="B30" t="s">
        <v>55</v>
      </c>
      <c r="C30" t="s">
        <v>56</v>
      </c>
      <c r="D30" t="s">
        <v>61</v>
      </c>
      <c r="E30" t="s">
        <v>77</v>
      </c>
      <c r="F30" s="10">
        <v>84</v>
      </c>
      <c r="G30" s="10">
        <v>68</v>
      </c>
      <c r="H30" s="11">
        <f t="shared" si="8"/>
        <v>0.80952380952380953</v>
      </c>
      <c r="I30" s="12"/>
      <c r="J30" s="10">
        <v>12</v>
      </c>
      <c r="K30" s="10">
        <v>12</v>
      </c>
      <c r="L30" s="11">
        <f t="shared" si="1"/>
        <v>8.3333333333333329E-2</v>
      </c>
      <c r="M30" s="11"/>
      <c r="N30" s="10">
        <v>40</v>
      </c>
      <c r="O30" s="10">
        <v>40</v>
      </c>
      <c r="P30" s="11">
        <f t="shared" si="2"/>
        <v>0.27777777777777779</v>
      </c>
      <c r="Q30" s="11"/>
      <c r="R30" s="10">
        <v>36</v>
      </c>
      <c r="S30" s="10">
        <v>36</v>
      </c>
      <c r="T30" s="11">
        <f t="shared" si="3"/>
        <v>0.25</v>
      </c>
      <c r="U30" s="11"/>
      <c r="V30" s="10">
        <v>16</v>
      </c>
      <c r="W30" s="10">
        <v>16</v>
      </c>
      <c r="X30" s="11">
        <f t="shared" si="4"/>
        <v>0.1111111111111111</v>
      </c>
      <c r="Y30" s="11"/>
      <c r="Z30" s="10">
        <v>21</v>
      </c>
      <c r="AA30" s="10">
        <v>21</v>
      </c>
      <c r="AB30" s="11">
        <f t="shared" si="5"/>
        <v>0.14583333333333334</v>
      </c>
      <c r="AC30" s="11"/>
      <c r="AD30" s="10">
        <v>19</v>
      </c>
      <c r="AE30" s="10">
        <v>19</v>
      </c>
      <c r="AF30" s="11">
        <f t="shared" si="6"/>
        <v>0.13194444444444445</v>
      </c>
      <c r="AG30" s="11"/>
      <c r="AH30" s="11"/>
      <c r="AI30" s="11">
        <f t="shared" si="7"/>
        <v>1</v>
      </c>
      <c r="AJ30" s="10">
        <v>144</v>
      </c>
    </row>
    <row r="31" spans="1:36" ht="15" customHeight="1">
      <c r="A31" t="s">
        <v>54</v>
      </c>
      <c r="B31" t="s">
        <v>55</v>
      </c>
      <c r="C31" t="s">
        <v>60</v>
      </c>
      <c r="D31" t="s">
        <v>61</v>
      </c>
      <c r="E31" t="s">
        <v>78</v>
      </c>
      <c r="F31" s="10">
        <v>867</v>
      </c>
      <c r="G31" s="10">
        <v>780</v>
      </c>
      <c r="H31" s="11">
        <f t="shared" si="8"/>
        <v>0.89965397923875434</v>
      </c>
      <c r="I31" s="12"/>
      <c r="J31" s="10">
        <v>222</v>
      </c>
      <c r="K31" s="10">
        <v>222</v>
      </c>
      <c r="L31" s="11">
        <f t="shared" si="1"/>
        <v>0.14481409001956946</v>
      </c>
      <c r="M31" s="11"/>
      <c r="N31" s="10">
        <v>339</v>
      </c>
      <c r="O31" s="10">
        <v>339</v>
      </c>
      <c r="P31" s="14">
        <f t="shared" si="2"/>
        <v>0.22113502935420742</v>
      </c>
      <c r="Q31" s="14"/>
      <c r="R31" s="10">
        <v>398</v>
      </c>
      <c r="S31" s="10">
        <v>398</v>
      </c>
      <c r="T31" s="11">
        <f t="shared" si="3"/>
        <v>0.25962165688193084</v>
      </c>
      <c r="U31" s="11"/>
      <c r="V31" s="10">
        <v>219</v>
      </c>
      <c r="W31" s="10">
        <v>219</v>
      </c>
      <c r="X31" s="11">
        <f t="shared" si="4"/>
        <v>0.14285714285714285</v>
      </c>
      <c r="Y31" s="11"/>
      <c r="Z31" s="10">
        <v>202</v>
      </c>
      <c r="AA31" s="10">
        <v>202</v>
      </c>
      <c r="AB31" s="11">
        <f t="shared" si="5"/>
        <v>0.13176777560339203</v>
      </c>
      <c r="AC31" s="11"/>
      <c r="AD31" s="10">
        <v>153</v>
      </c>
      <c r="AE31" s="10">
        <v>153</v>
      </c>
      <c r="AF31" s="13">
        <f t="shared" si="6"/>
        <v>9.9804305283757333E-2</v>
      </c>
      <c r="AG31" s="11"/>
      <c r="AH31" s="11"/>
      <c r="AI31" s="11">
        <f t="shared" si="7"/>
        <v>0.99999999999999978</v>
      </c>
      <c r="AJ31" s="10">
        <v>1533</v>
      </c>
    </row>
    <row r="32" spans="1:36" ht="15" customHeight="1">
      <c r="F32" s="10"/>
      <c r="G32" s="10"/>
      <c r="H32" s="10"/>
      <c r="I32" s="12"/>
      <c r="J32" s="10"/>
      <c r="K32" s="10"/>
      <c r="L32" s="11"/>
      <c r="M32" s="11"/>
      <c r="N32" s="10"/>
      <c r="O32" s="10"/>
      <c r="P32" s="11"/>
      <c r="Q32" s="11"/>
      <c r="R32" s="10"/>
      <c r="S32" s="10"/>
      <c r="T32" s="11"/>
      <c r="U32" s="11"/>
      <c r="V32" s="10"/>
      <c r="W32" s="10"/>
      <c r="X32" s="11"/>
      <c r="Y32" s="11"/>
      <c r="Z32" s="10"/>
      <c r="AA32" s="10"/>
      <c r="AB32" s="11"/>
      <c r="AC32" s="11"/>
      <c r="AD32" s="10"/>
      <c r="AE32" s="10"/>
      <c r="AF32" s="11"/>
      <c r="AG32" s="11"/>
      <c r="AH32" s="11"/>
      <c r="AI32" s="11"/>
      <c r="AJ32" s="10"/>
    </row>
    <row r="33" spans="4:38" ht="15" customHeight="1">
      <c r="D33" s="15" t="s">
        <v>79</v>
      </c>
      <c r="E33" s="16" t="s">
        <v>80</v>
      </c>
      <c r="F33" s="17">
        <f>F9+F10+F11+F12+F13+F14+F15+F16+F17+F18+F19+F20+F24+F25+F27+F28</f>
        <v>14719</v>
      </c>
      <c r="G33" s="17">
        <f>G9+G10+G11+G12+G13+G14+G15+G16+G17+G18+G19+G20+G24+G25+G27+G28</f>
        <v>12804</v>
      </c>
      <c r="H33" s="18">
        <f>G33/F33</f>
        <v>0.86989605272097292</v>
      </c>
      <c r="I33" s="19"/>
      <c r="J33" s="17"/>
      <c r="K33" s="17">
        <f>K9+K10+K11+K12+K13+K14+K15+K16+K17+K18+K19+K20+K24+K25+K27+K28</f>
        <v>3820</v>
      </c>
      <c r="L33" s="18">
        <f>K33/AJ33</f>
        <v>0.14248414770607981</v>
      </c>
      <c r="M33" s="18"/>
      <c r="N33" s="17"/>
      <c r="O33" s="17">
        <f>O9+O10+O11+O12+O13+O14+O15+O16+O17+O18+O19+O20+O24+O25+O27+O28</f>
        <v>4046</v>
      </c>
      <c r="P33" s="20">
        <f>O33/AJ33</f>
        <v>0.15091383812010445</v>
      </c>
      <c r="Q33" s="20"/>
      <c r="R33" s="17"/>
      <c r="S33" s="17">
        <f>S9+S10+S11+S12+S13+S14+S15+S16+S17+S18+S19+S20+S24+S25+S27+S28</f>
        <v>7176</v>
      </c>
      <c r="T33" s="18">
        <f>S33/AJ33</f>
        <v>0.26766132040283475</v>
      </c>
      <c r="U33" s="18"/>
      <c r="V33" s="17"/>
      <c r="W33" s="17">
        <f>W9+W10+W11+W12+W13+W14+W15+W16+W17+W18+W19+W20+W24+W25+W27+W28</f>
        <v>4526</v>
      </c>
      <c r="X33" s="20">
        <f>W33/AJ33</f>
        <v>0.16881760537113016</v>
      </c>
      <c r="Y33" s="18"/>
      <c r="Z33" s="17"/>
      <c r="AA33" s="17">
        <f>AA9+AA10+AA11+AA12+AA13+AA14+AA15+AA16+AA17+AA18+AA19+AA20+AA24+AA25+AA27+AA28</f>
        <v>3101</v>
      </c>
      <c r="AB33" s="18">
        <f>AA33/AJ33</f>
        <v>0.11566579634464752</v>
      </c>
      <c r="AC33" s="18"/>
      <c r="AD33" s="17"/>
      <c r="AE33" s="17">
        <f>AE9+AE10+AE11+AE12+AE13+AE14+AE15+AE16+AE17+AE18+AE19+AE20+AE24+AE25+AE27+AE28</f>
        <v>4141</v>
      </c>
      <c r="AF33" s="20">
        <f>AE33/AJ33</f>
        <v>0.15445729205520328</v>
      </c>
      <c r="AG33" s="18"/>
      <c r="AH33" s="18"/>
      <c r="AI33" s="18">
        <f>T33+AB33+X33+L33+AF33+P33</f>
        <v>1</v>
      </c>
      <c r="AJ33" s="21">
        <f>O33+AE33+K33+W33+AA33+S33</f>
        <v>26810</v>
      </c>
    </row>
    <row r="34" spans="4:38" ht="15" customHeight="1">
      <c r="D34" s="22"/>
      <c r="E34" s="23" t="s">
        <v>61</v>
      </c>
      <c r="F34" s="24">
        <f>F21+F22+F23+F26+F29+F30+F31</f>
        <v>4720</v>
      </c>
      <c r="G34" s="24">
        <f>G21+G22+G23+G26+G29+G30+G31</f>
        <v>4064</v>
      </c>
      <c r="H34" s="25">
        <f>G34/F34</f>
        <v>0.86101694915254234</v>
      </c>
      <c r="I34" s="26"/>
      <c r="J34" s="24"/>
      <c r="K34" s="24">
        <f>K21+K22+K23+K26+K29+K30+K31</f>
        <v>1166</v>
      </c>
      <c r="L34" s="25">
        <f>K34/AJ34</f>
        <v>0.14640883977900551</v>
      </c>
      <c r="M34" s="25"/>
      <c r="N34" s="24"/>
      <c r="O34" s="24">
        <f>O21+O22+O23+O26+O29+O30+O31</f>
        <v>1787</v>
      </c>
      <c r="P34" s="27">
        <f>O34/AJ34</f>
        <v>0.22438473129080863</v>
      </c>
      <c r="Q34" s="27"/>
      <c r="R34" s="24"/>
      <c r="S34" s="24">
        <f>S21+S22+S23+S26+S29+S30+S31</f>
        <v>2112</v>
      </c>
      <c r="T34" s="25">
        <f>S34/AJ34</f>
        <v>0.26519337016574585</v>
      </c>
      <c r="U34" s="25"/>
      <c r="V34" s="24"/>
      <c r="W34" s="24">
        <f>W21+W22+W23+W26+W29+W30+W31</f>
        <v>1050</v>
      </c>
      <c r="X34" s="27">
        <f>W34/AJ34</f>
        <v>0.13184329482672025</v>
      </c>
      <c r="Y34" s="25"/>
      <c r="Z34" s="25"/>
      <c r="AA34" s="24">
        <f>AA21+AA22+AA23+AA26+AA29+AA30+AA31</f>
        <v>1022</v>
      </c>
      <c r="AB34" s="25">
        <f>AA34/AJ34</f>
        <v>0.12832747363134103</v>
      </c>
      <c r="AC34" s="25"/>
      <c r="AD34" s="24"/>
      <c r="AE34" s="24">
        <f>AE21+AE22+AE23+AE26+AE29+AE30+AE31</f>
        <v>827</v>
      </c>
      <c r="AF34" s="27">
        <f>AE34/AJ34</f>
        <v>0.1038422903063787</v>
      </c>
      <c r="AG34" s="25"/>
      <c r="AH34" s="25"/>
      <c r="AI34" s="25">
        <f>T34+AB34+X34+L34+AF34+P34</f>
        <v>0.99999999999999989</v>
      </c>
      <c r="AJ34" s="28">
        <f>O34+AE34+K34+W34+AA34+S34</f>
        <v>7964</v>
      </c>
      <c r="AK34">
        <f>AJ33+AJ34</f>
        <v>34774</v>
      </c>
      <c r="AL34">
        <f>AJ33/AK34</f>
        <v>0.77097831713349052</v>
      </c>
    </row>
    <row r="35" spans="4:38" ht="15" customHeight="1">
      <c r="F35" s="10"/>
      <c r="G35" s="10"/>
      <c r="H35" s="10"/>
      <c r="I35" s="12"/>
      <c r="J35" s="10"/>
      <c r="K35" s="10"/>
      <c r="L35" s="11"/>
      <c r="M35" s="11"/>
      <c r="N35" s="10"/>
      <c r="O35" s="10"/>
      <c r="P35" s="11"/>
      <c r="Q35" s="11"/>
      <c r="R35" s="11">
        <f>P33-P34</f>
        <v>-7.3470893170704182E-2</v>
      </c>
      <c r="S35" s="10"/>
      <c r="T35" s="11"/>
      <c r="U35" s="11"/>
      <c r="V35" s="10"/>
      <c r="W35" s="10"/>
      <c r="X35" s="11"/>
      <c r="Y35" s="11"/>
      <c r="Z35" s="11">
        <f>X33-X34</f>
        <v>3.6974310544409916E-2</v>
      </c>
      <c r="AA35" s="10"/>
      <c r="AB35" s="11"/>
      <c r="AC35" s="11"/>
      <c r="AD35" s="10"/>
      <c r="AE35" s="10"/>
      <c r="AF35" s="11"/>
      <c r="AG35" s="11">
        <f>AF33-AF34</f>
        <v>5.0615001748824578E-2</v>
      </c>
      <c r="AH35" s="11"/>
      <c r="AI35" s="11"/>
      <c r="AJ35" s="10"/>
    </row>
    <row r="36" spans="4:38" ht="15" customHeight="1">
      <c r="D36" s="15" t="s">
        <v>81</v>
      </c>
      <c r="E36" s="16" t="s">
        <v>82</v>
      </c>
      <c r="F36" s="17">
        <f>F9+F10+F11+F12+F13+F14+F15+F16+F17+F18+F24+F28</f>
        <v>12047</v>
      </c>
      <c r="G36" s="17">
        <f>G9+G10+G11+G12+G13+G14+G15+G16+G17+G18+G24+G28</f>
        <v>10460</v>
      </c>
      <c r="H36" s="18">
        <f>G36/F36</f>
        <v>0.86826595832987463</v>
      </c>
      <c r="I36" s="19"/>
      <c r="J36" s="17"/>
      <c r="K36" s="17">
        <f>K9+K10+K11+K12+K13+K14+K15+K16+K17+K18+K24+K28</f>
        <v>3220</v>
      </c>
      <c r="L36" s="18">
        <f>K36/AJ36</f>
        <v>0.14681743571037753</v>
      </c>
      <c r="M36" s="18"/>
      <c r="N36" s="17"/>
      <c r="O36" s="17">
        <f>O9+O10+O11+O12+O13+O14+O15+O16+O17+O18+O24+O28</f>
        <v>3325</v>
      </c>
      <c r="P36" s="18">
        <f>O36/AJ36</f>
        <v>0.15160496078788985</v>
      </c>
      <c r="Q36" s="18"/>
      <c r="R36" s="17"/>
      <c r="S36" s="17">
        <f>S9+S10+S11+S12+S13+S14+S15+S16+S17+S18+S24+S28</f>
        <v>5954</v>
      </c>
      <c r="T36" s="18">
        <f>S36/AJ36</f>
        <v>0.27147546963341235</v>
      </c>
      <c r="U36" s="18"/>
      <c r="V36" s="17"/>
      <c r="W36" s="17">
        <f>W9+W10+W11+W12+W13+W14+W15+W16+W17+W18+W24+W28</f>
        <v>3478</v>
      </c>
      <c r="X36" s="18">
        <f>W36/AJ36</f>
        <v>0.1585810687579792</v>
      </c>
      <c r="Y36" s="18"/>
      <c r="Z36" s="17"/>
      <c r="AA36" s="17">
        <f>AA9+AA10+AA11+AA12+AA13+AA14+AA15+AA16+AA17+AA18+AA24+AA28</f>
        <v>2558</v>
      </c>
      <c r="AB36" s="18">
        <f>AA36/AJ36</f>
        <v>0.11663322998358563</v>
      </c>
      <c r="AC36" s="18"/>
      <c r="AD36" s="17"/>
      <c r="AE36" s="17">
        <f>AE9+AE10+AE11+AE12+AE13+AE14+AE15+AE16+AE17+AE18+AE24+AE28</f>
        <v>3397</v>
      </c>
      <c r="AF36" s="18">
        <f>AE36/AJ36</f>
        <v>0.15488783512675541</v>
      </c>
      <c r="AG36" s="18"/>
      <c r="AH36" s="18"/>
      <c r="AI36" s="18">
        <f>T36+AB36+X36+L36+AF36+P36</f>
        <v>1</v>
      </c>
      <c r="AJ36" s="21">
        <f>O36+AE36+K36+W36+AA36+S36</f>
        <v>21932</v>
      </c>
    </row>
    <row r="37" spans="4:38" ht="15" customHeight="1">
      <c r="D37" s="22"/>
      <c r="E37" s="23" t="s">
        <v>83</v>
      </c>
      <c r="F37" s="24">
        <f>F19+F20+F21+F22+F23+F25+F26+F27+F29+F30+F31</f>
        <v>7392</v>
      </c>
      <c r="G37" s="24">
        <f>G19+G20+G21+G22+G23+G25+G26+G27+G29+G30+G31</f>
        <v>6408</v>
      </c>
      <c r="H37" s="25">
        <f>G37/F37</f>
        <v>0.86688311688311692</v>
      </c>
      <c r="I37" s="26"/>
      <c r="J37" s="24"/>
      <c r="K37" s="24">
        <f>K19+K20+K21+K22+K23+K25+K26+K27+K29+K30+K31</f>
        <v>1766</v>
      </c>
      <c r="L37" s="25">
        <f>K37/AJ37</f>
        <v>0.13751752063541506</v>
      </c>
      <c r="M37" s="25"/>
      <c r="N37" s="24"/>
      <c r="O37" s="24">
        <f>O19+O20+O21+O22+O23+O25+O26+O27+O29+O30+O31</f>
        <v>2508</v>
      </c>
      <c r="P37" s="29">
        <f>O37/AJ37</f>
        <v>0.19529668275969475</v>
      </c>
      <c r="Q37" s="29"/>
      <c r="R37" s="24"/>
      <c r="S37" s="24">
        <f>S19+S20+S21+S22+S23+S25+S26+S27+S29+S30+S31</f>
        <v>3334</v>
      </c>
      <c r="T37" s="25">
        <f>S37/AJ37</f>
        <v>0.25961688210559103</v>
      </c>
      <c r="U37" s="25"/>
      <c r="V37" s="24"/>
      <c r="W37" s="24">
        <f>W19+W20+W21+W22+W23+W25+W26+W27+W29+W30+W31</f>
        <v>2098</v>
      </c>
      <c r="X37" s="29">
        <f>W37/AJ37</f>
        <v>0.16337019155894719</v>
      </c>
      <c r="Y37" s="25"/>
      <c r="Z37" s="24"/>
      <c r="AA37" s="24">
        <f>AA19+AA20+AA21+AA22+AA23+AA25+AA26+AA27+AA29+AA30+AA31</f>
        <v>1565</v>
      </c>
      <c r="AB37" s="25">
        <f>AA37/AJ37</f>
        <v>0.12186575299797539</v>
      </c>
      <c r="AC37" s="25"/>
      <c r="AD37" s="24"/>
      <c r="AE37" s="24">
        <f>AE19+AE20+AE21+AE22+AE23+AE25+AE26+AE27+AE29+AE30+AE31</f>
        <v>1571</v>
      </c>
      <c r="AF37" s="25">
        <f>AE37/AJ37</f>
        <v>0.12233296994237658</v>
      </c>
      <c r="AG37" s="25"/>
      <c r="AH37" s="25"/>
      <c r="AI37" s="25">
        <f>T37+AB37+X37+L37+AF37+P37</f>
        <v>0.99999999999999978</v>
      </c>
      <c r="AJ37" s="28">
        <f>O37+AE37+K37+W37+AA37+S37</f>
        <v>12842</v>
      </c>
      <c r="AK37">
        <f>AJ36+AJ37</f>
        <v>34774</v>
      </c>
    </row>
    <row r="38" spans="4:38" ht="15" customHeight="1">
      <c r="F38" s="10"/>
      <c r="G38" s="10"/>
      <c r="H38" s="10"/>
      <c r="I38" s="12"/>
      <c r="J38" s="10"/>
      <c r="K38" s="10"/>
      <c r="L38" s="11"/>
      <c r="M38" s="11"/>
      <c r="N38" s="10"/>
      <c r="O38" s="10"/>
      <c r="P38" s="11"/>
      <c r="Q38" s="11"/>
      <c r="R38" s="10"/>
      <c r="S38" s="10"/>
      <c r="T38" s="11"/>
      <c r="U38" s="11"/>
      <c r="V38" s="10"/>
      <c r="W38" s="10"/>
      <c r="X38" s="11"/>
      <c r="Y38" s="11"/>
      <c r="Z38" s="10"/>
      <c r="AA38" s="10"/>
      <c r="AB38" s="11"/>
      <c r="AC38" s="11"/>
      <c r="AD38" s="10"/>
      <c r="AE38" s="10"/>
      <c r="AF38" s="11"/>
      <c r="AG38" s="11"/>
      <c r="AH38" s="11"/>
      <c r="AI38" s="11"/>
      <c r="AJ38" s="10"/>
    </row>
    <row r="39" spans="4:38" s="4" customFormat="1" ht="18" customHeight="1">
      <c r="D39" s="30" t="s">
        <v>84</v>
      </c>
      <c r="E39" s="30" t="s">
        <v>85</v>
      </c>
      <c r="F39" s="31">
        <v>19439</v>
      </c>
      <c r="G39" s="31">
        <f>SUM(G9:G31)</f>
        <v>16868</v>
      </c>
      <c r="H39" s="31"/>
      <c r="I39" s="32"/>
      <c r="J39" s="31">
        <v>4986</v>
      </c>
      <c r="K39" s="31">
        <v>4986</v>
      </c>
      <c r="L39" s="33">
        <f>K39/LACityTotalVotes</f>
        <v>0.14338298728935411</v>
      </c>
      <c r="M39" s="33"/>
      <c r="N39" s="31">
        <v>5833</v>
      </c>
      <c r="O39" s="31">
        <v>5833</v>
      </c>
      <c r="P39" s="33">
        <f>O39/LACityTotalVotes</f>
        <v>0.16774026571576464</v>
      </c>
      <c r="Q39" s="33"/>
      <c r="R39" s="31">
        <v>9288</v>
      </c>
      <c r="S39" s="31">
        <v>9288</v>
      </c>
      <c r="T39" s="33">
        <f>S39/LACityTotalVotes</f>
        <v>0.26709610628630587</v>
      </c>
      <c r="U39" s="33"/>
      <c r="V39" s="31">
        <v>5576</v>
      </c>
      <c r="W39" s="31">
        <v>5576</v>
      </c>
      <c r="X39" s="33">
        <f>W39/LACityTotalVotes</f>
        <v>0.16034968654742049</v>
      </c>
      <c r="Y39" s="33"/>
      <c r="Z39" s="31">
        <v>4123</v>
      </c>
      <c r="AA39" s="31">
        <v>4123</v>
      </c>
      <c r="AB39" s="33">
        <f>AA39/LACityTotalVotes</f>
        <v>0.11856559498475873</v>
      </c>
      <c r="AC39" s="33"/>
      <c r="AD39" s="31">
        <v>4968</v>
      </c>
      <c r="AE39" s="31">
        <v>4968</v>
      </c>
      <c r="AF39" s="33">
        <f>AE39/LACityTotalVotes</f>
        <v>0.14286535917639615</v>
      </c>
      <c r="AG39" s="33"/>
      <c r="AH39" s="33"/>
      <c r="AI39" s="33">
        <f>T39+AB39+X39+L39+AF39+P39</f>
        <v>1.0000000000000002</v>
      </c>
      <c r="AJ39" s="31">
        <v>34774</v>
      </c>
    </row>
    <row r="41" spans="4:38" ht="15" customHeight="1">
      <c r="R41" t="s">
        <v>86</v>
      </c>
      <c r="Z41" t="s">
        <v>87</v>
      </c>
    </row>
    <row r="42" spans="4:38" ht="15" customHeight="1">
      <c r="D42" s="34" t="s">
        <v>88</v>
      </c>
      <c r="E42" s="35" t="s">
        <v>89</v>
      </c>
      <c r="F42" s="16" t="s">
        <v>90</v>
      </c>
      <c r="G42" s="16"/>
      <c r="H42" s="36"/>
      <c r="R42" s="15">
        <v>2012</v>
      </c>
      <c r="S42" s="16"/>
      <c r="T42" s="16" t="s">
        <v>91</v>
      </c>
      <c r="U42" s="16" t="s">
        <v>92</v>
      </c>
      <c r="V42" s="16"/>
      <c r="W42" s="16" t="s">
        <v>93</v>
      </c>
      <c r="X42" s="16" t="s">
        <v>94</v>
      </c>
      <c r="Y42" s="16"/>
      <c r="Z42" s="16" t="s">
        <v>95</v>
      </c>
      <c r="AA42" s="36"/>
    </row>
    <row r="43" spans="4:38" ht="15" customHeight="1">
      <c r="D43" s="22"/>
      <c r="E43" s="37" t="s">
        <v>96</v>
      </c>
      <c r="F43" s="23" t="s">
        <v>97</v>
      </c>
      <c r="G43" s="23"/>
      <c r="H43" s="38"/>
      <c r="R43" s="39" t="s">
        <v>98</v>
      </c>
      <c r="S43" s="40"/>
      <c r="T43" s="41">
        <f>L39</f>
        <v>0.14338298728935411</v>
      </c>
      <c r="U43" s="40">
        <v>4986</v>
      </c>
      <c r="V43" s="40"/>
      <c r="W43" s="41">
        <v>0.1666</v>
      </c>
      <c r="X43" s="41">
        <f t="shared" ref="X43:X48" si="9">T43-W43</f>
        <v>-2.3217012710645885E-2</v>
      </c>
      <c r="Y43" s="40"/>
      <c r="Z43" s="41">
        <f t="shared" ref="Z43:Z48" si="10">X43/W43</f>
        <v>-0.13935781939163197</v>
      </c>
      <c r="AA43" s="42"/>
      <c r="AE43" s="43">
        <f>Z35/X34</f>
        <v>0.28044134207207672</v>
      </c>
    </row>
    <row r="44" spans="4:38" ht="15" customHeight="1">
      <c r="R44" s="39" t="s">
        <v>99</v>
      </c>
      <c r="S44" s="40"/>
      <c r="T44" s="41">
        <f>P39</f>
        <v>0.16774026571576464</v>
      </c>
      <c r="U44" s="40">
        <v>5833</v>
      </c>
      <c r="V44" s="40"/>
      <c r="W44" s="41">
        <v>0.1666</v>
      </c>
      <c r="X44" s="41">
        <f t="shared" si="9"/>
        <v>1.1402657157646434E-3</v>
      </c>
      <c r="Y44" s="40"/>
      <c r="Z44" s="41">
        <f t="shared" si="10"/>
        <v>6.84433202739882E-3</v>
      </c>
      <c r="AA44" s="42"/>
    </row>
    <row r="45" spans="4:38" ht="15" customHeight="1">
      <c r="D45" t="s">
        <v>100</v>
      </c>
      <c r="R45" s="44" t="s">
        <v>101</v>
      </c>
      <c r="S45" s="45"/>
      <c r="T45" s="46">
        <f>T39</f>
        <v>0.26709610628630587</v>
      </c>
      <c r="U45" s="45">
        <v>9288</v>
      </c>
      <c r="V45" s="45"/>
      <c r="W45" s="46">
        <v>0.1666</v>
      </c>
      <c r="X45" s="46">
        <f t="shared" si="9"/>
        <v>0.10049610628630587</v>
      </c>
      <c r="Y45" s="45"/>
      <c r="Z45" s="46">
        <f t="shared" si="10"/>
        <v>0.60321792488779036</v>
      </c>
      <c r="AA45" s="42"/>
    </row>
    <row r="46" spans="4:38" ht="15" customHeight="1">
      <c r="D46" t="s">
        <v>102</v>
      </c>
      <c r="R46" s="39" t="s">
        <v>103</v>
      </c>
      <c r="S46" s="40"/>
      <c r="T46" s="41">
        <f>X39</f>
        <v>0.16034968654742049</v>
      </c>
      <c r="U46" s="40">
        <v>5576</v>
      </c>
      <c r="V46" s="40"/>
      <c r="W46" s="41">
        <v>0.1666</v>
      </c>
      <c r="X46" s="41">
        <f t="shared" si="9"/>
        <v>-6.250313452579509E-3</v>
      </c>
      <c r="Y46" s="40"/>
      <c r="Z46" s="41">
        <f t="shared" si="10"/>
        <v>-3.7516887470465242E-2</v>
      </c>
      <c r="AA46" s="42"/>
    </row>
    <row r="47" spans="4:38" ht="15" customHeight="1">
      <c r="D47" t="s">
        <v>104</v>
      </c>
      <c r="R47" s="39" t="s">
        <v>105</v>
      </c>
      <c r="S47" s="40"/>
      <c r="T47" s="41">
        <f>AB39</f>
        <v>0.11856559498475873</v>
      </c>
      <c r="U47" s="40">
        <v>4123</v>
      </c>
      <c r="V47" s="40"/>
      <c r="W47" s="41">
        <v>0.1666</v>
      </c>
      <c r="X47" s="41">
        <f t="shared" si="9"/>
        <v>-4.8034405015241269E-2</v>
      </c>
      <c r="Y47" s="40"/>
      <c r="Z47" s="41">
        <f t="shared" si="10"/>
        <v>-0.28832175879496558</v>
      </c>
      <c r="AA47" s="42"/>
    </row>
    <row r="48" spans="4:38" ht="15" customHeight="1">
      <c r="R48" s="22" t="s">
        <v>106</v>
      </c>
      <c r="S48" s="23"/>
      <c r="T48" s="47">
        <f>AF39</f>
        <v>0.14286535917639615</v>
      </c>
      <c r="U48" s="23">
        <v>4968</v>
      </c>
      <c r="V48" s="23"/>
      <c r="W48" s="47">
        <v>0.1666</v>
      </c>
      <c r="X48" s="47">
        <f t="shared" si="9"/>
        <v>-2.3734640823603853E-2</v>
      </c>
      <c r="Y48" s="23"/>
      <c r="Z48" s="47">
        <f t="shared" si="10"/>
        <v>-0.14246483087397271</v>
      </c>
      <c r="AA48" s="38"/>
    </row>
    <row r="49" spans="4:27" ht="15" customHeight="1">
      <c r="D49" s="48"/>
      <c r="E49" s="49" t="s">
        <v>98</v>
      </c>
      <c r="F49" s="49" t="s">
        <v>107</v>
      </c>
      <c r="G49" s="49" t="s">
        <v>101</v>
      </c>
      <c r="H49" s="49" t="s">
        <v>103</v>
      </c>
      <c r="I49" s="49"/>
      <c r="J49" s="49" t="s">
        <v>105</v>
      </c>
      <c r="K49" s="49"/>
      <c r="L49" s="49" t="s">
        <v>106</v>
      </c>
      <c r="M49" s="49"/>
      <c r="N49" s="50"/>
      <c r="R49" s="40"/>
      <c r="S49" s="40"/>
      <c r="T49" s="41"/>
      <c r="U49" s="51">
        <f>SUM(U43:U48)</f>
        <v>34774</v>
      </c>
      <c r="V49" s="40"/>
      <c r="W49" s="41"/>
      <c r="X49" s="41"/>
      <c r="Y49" s="40"/>
      <c r="Z49" s="41"/>
      <c r="AA49" s="40"/>
    </row>
    <row r="50" spans="4:27" ht="15" customHeight="1">
      <c r="D50" s="39" t="s">
        <v>33</v>
      </c>
      <c r="E50" s="41">
        <f>L33</f>
        <v>0.14248414770607981</v>
      </c>
      <c r="F50" s="52">
        <f>P33</f>
        <v>0.15091383812010445</v>
      </c>
      <c r="G50" s="41">
        <f>T33</f>
        <v>0.26766132040283475</v>
      </c>
      <c r="H50" s="46">
        <f>X33</f>
        <v>0.16881760537113016</v>
      </c>
      <c r="I50" s="40"/>
      <c r="J50" s="41">
        <f>AB36</f>
        <v>0.11663322998358563</v>
      </c>
      <c r="K50" s="40"/>
      <c r="L50" s="46">
        <f>AF33</f>
        <v>0.15445729205520328</v>
      </c>
      <c r="M50" s="40"/>
      <c r="N50" s="42"/>
      <c r="R50" s="53" t="s">
        <v>108</v>
      </c>
      <c r="Z50" t="s">
        <v>87</v>
      </c>
    </row>
    <row r="51" spans="4:27" ht="15" customHeight="1">
      <c r="D51" s="22" t="s">
        <v>109</v>
      </c>
      <c r="E51" s="47">
        <f>L34</f>
        <v>0.14640883977900551</v>
      </c>
      <c r="F51" s="27">
        <f>P34</f>
        <v>0.22438473129080863</v>
      </c>
      <c r="G51" s="47">
        <f>T34</f>
        <v>0.26519337016574585</v>
      </c>
      <c r="H51" s="54">
        <f>X34</f>
        <v>0.13184329482672025</v>
      </c>
      <c r="I51" s="23"/>
      <c r="J51" s="47">
        <f>AB34</f>
        <v>0.12832747363134103</v>
      </c>
      <c r="K51" s="23"/>
      <c r="L51" s="54">
        <f>AF34</f>
        <v>0.1038422903063787</v>
      </c>
      <c r="M51" s="23"/>
      <c r="N51" s="38"/>
      <c r="R51" s="15">
        <v>2010</v>
      </c>
      <c r="S51" s="16"/>
      <c r="T51" s="16" t="s">
        <v>91</v>
      </c>
      <c r="U51" s="16" t="s">
        <v>92</v>
      </c>
      <c r="V51" s="16"/>
      <c r="W51" s="16" t="s">
        <v>93</v>
      </c>
      <c r="X51" s="16" t="s">
        <v>94</v>
      </c>
      <c r="Y51" s="16"/>
      <c r="Z51" s="16" t="s">
        <v>95</v>
      </c>
      <c r="AA51" s="36"/>
    </row>
    <row r="52" spans="4:27" ht="15" customHeight="1">
      <c r="D52" s="55" t="s">
        <v>29</v>
      </c>
      <c r="E52" s="47">
        <f>L39</f>
        <v>0.14338298728935411</v>
      </c>
      <c r="F52" s="47">
        <f>P39</f>
        <v>0.16774026571576464</v>
      </c>
      <c r="G52" s="47">
        <f>T39</f>
        <v>0.26709610628630587</v>
      </c>
      <c r="H52" s="47">
        <f>X39</f>
        <v>0.16034968654742049</v>
      </c>
      <c r="I52" s="23"/>
      <c r="J52" s="47">
        <f>AB39</f>
        <v>0.11856559498475873</v>
      </c>
      <c r="K52" s="23"/>
      <c r="L52" s="47">
        <f>AF39</f>
        <v>0.14286535917639615</v>
      </c>
      <c r="M52" s="23"/>
      <c r="N52" s="38"/>
      <c r="R52" s="44" t="s">
        <v>110</v>
      </c>
      <c r="S52" s="45"/>
      <c r="T52" s="46">
        <v>0.31680000000000003</v>
      </c>
      <c r="U52" s="56">
        <v>6582</v>
      </c>
      <c r="V52" s="45"/>
      <c r="W52" s="46">
        <v>0.2</v>
      </c>
      <c r="X52" s="46">
        <f>T52-W52</f>
        <v>0.11680000000000001</v>
      </c>
      <c r="Y52" s="45"/>
      <c r="Z52" s="46">
        <f>X52/W52</f>
        <v>0.58400000000000007</v>
      </c>
      <c r="AA52" s="42"/>
    </row>
    <row r="53" spans="4:27" ht="15" customHeight="1">
      <c r="R53" s="39" t="s">
        <v>111</v>
      </c>
      <c r="S53" s="40"/>
      <c r="T53" s="41">
        <v>0.2823</v>
      </c>
      <c r="U53" s="51">
        <v>5865</v>
      </c>
      <c r="V53" s="40"/>
      <c r="W53" s="41">
        <v>0.2</v>
      </c>
      <c r="X53" s="41">
        <f>T53-W53</f>
        <v>8.2299999999999984E-2</v>
      </c>
      <c r="Y53" s="40"/>
      <c r="Z53" s="41">
        <f>X53/W53</f>
        <v>0.41149999999999992</v>
      </c>
      <c r="AA53" s="42"/>
    </row>
    <row r="54" spans="4:27" ht="15" customHeight="1">
      <c r="R54" s="39" t="s">
        <v>112</v>
      </c>
      <c r="S54" s="40"/>
      <c r="T54" s="41">
        <v>0.21659999999999999</v>
      </c>
      <c r="U54" s="51">
        <v>4500</v>
      </c>
      <c r="V54" s="40"/>
      <c r="W54" s="41">
        <v>0.2</v>
      </c>
      <c r="X54" s="41">
        <f>T54-W54</f>
        <v>1.6599999999999976E-2</v>
      </c>
      <c r="Y54" s="40"/>
      <c r="Z54" s="41">
        <f>X54/W54</f>
        <v>8.2999999999999879E-2</v>
      </c>
      <c r="AA54" s="42"/>
    </row>
    <row r="55" spans="4:27" ht="15" customHeight="1">
      <c r="G55" t="s">
        <v>113</v>
      </c>
      <c r="R55" s="39" t="s">
        <v>114</v>
      </c>
      <c r="S55" s="40"/>
      <c r="T55" s="41">
        <v>9.5699999999999993E-2</v>
      </c>
      <c r="U55" s="51">
        <v>1988</v>
      </c>
      <c r="V55" s="40"/>
      <c r="W55" s="41">
        <v>0.2</v>
      </c>
      <c r="X55" s="41">
        <f>T55-W55</f>
        <v>-0.10430000000000002</v>
      </c>
      <c r="Y55" s="40"/>
      <c r="Z55" s="41">
        <f>X55/W55</f>
        <v>-0.52150000000000007</v>
      </c>
      <c r="AA55" s="42"/>
    </row>
    <row r="56" spans="4:27" ht="15" customHeight="1">
      <c r="R56" s="22" t="s">
        <v>115</v>
      </c>
      <c r="S56" s="23"/>
      <c r="T56" s="47">
        <v>8.8499999999999995E-2</v>
      </c>
      <c r="U56" s="57">
        <v>1839</v>
      </c>
      <c r="V56" s="23"/>
      <c r="W56" s="47">
        <v>0.2</v>
      </c>
      <c r="X56" s="47">
        <f>T56-W56</f>
        <v>-0.11150000000000002</v>
      </c>
      <c r="Y56" s="23"/>
      <c r="Z56" s="47">
        <f>X56/W56</f>
        <v>-0.5575</v>
      </c>
      <c r="AA56" s="38"/>
    </row>
    <row r="57" spans="4:27" ht="15" customHeight="1">
      <c r="U57" s="58">
        <f>SUM(U52:U56)</f>
        <v>20774</v>
      </c>
    </row>
    <row r="59" spans="4:27" ht="15" customHeight="1">
      <c r="R59" t="s">
        <v>86</v>
      </c>
      <c r="Z59" t="s">
        <v>87</v>
      </c>
    </row>
    <row r="60" spans="4:27" ht="15" customHeight="1">
      <c r="R60" s="15">
        <v>2007</v>
      </c>
      <c r="S60" s="16"/>
      <c r="T60" s="16" t="s">
        <v>91</v>
      </c>
      <c r="U60" s="16" t="s">
        <v>92</v>
      </c>
      <c r="V60" s="16"/>
      <c r="W60" s="16" t="s">
        <v>93</v>
      </c>
      <c r="X60" s="16" t="s">
        <v>94</v>
      </c>
      <c r="Y60" s="16"/>
      <c r="Z60" s="16" t="s">
        <v>95</v>
      </c>
      <c r="AA60" s="36"/>
    </row>
    <row r="61" spans="4:27" ht="15" customHeight="1">
      <c r="R61" s="39" t="s">
        <v>116</v>
      </c>
      <c r="S61" s="40"/>
      <c r="T61" s="41">
        <v>0.27529999999999999</v>
      </c>
      <c r="U61" s="51">
        <v>5254</v>
      </c>
      <c r="V61" s="40"/>
      <c r="W61" s="41">
        <v>0.25</v>
      </c>
      <c r="X61" s="41">
        <f>T61-W61</f>
        <v>2.5299999999999989E-2</v>
      </c>
      <c r="Y61" s="40"/>
      <c r="Z61" s="41">
        <f>X61/W61</f>
        <v>0.10119999999999996</v>
      </c>
      <c r="AA61" s="42"/>
    </row>
    <row r="62" spans="4:27" ht="15" customHeight="1">
      <c r="R62" s="39" t="s">
        <v>117</v>
      </c>
      <c r="S62" s="40"/>
      <c r="T62" s="41">
        <v>0.26190000000000002</v>
      </c>
      <c r="U62" s="51">
        <v>4999</v>
      </c>
      <c r="V62" s="40"/>
      <c r="W62" s="41">
        <v>0.25</v>
      </c>
      <c r="X62" s="41">
        <f>T62-W62</f>
        <v>1.1900000000000022E-2</v>
      </c>
      <c r="Y62" s="40"/>
      <c r="Z62" s="41">
        <f>X62/W62</f>
        <v>4.7600000000000087E-2</v>
      </c>
      <c r="AA62" s="42"/>
    </row>
    <row r="63" spans="4:27" ht="15" customHeight="1">
      <c r="R63" s="39" t="s">
        <v>12</v>
      </c>
      <c r="S63" s="40"/>
      <c r="T63" s="41">
        <v>0.24249999999999999</v>
      </c>
      <c r="U63" s="51">
        <v>4628</v>
      </c>
      <c r="V63" s="40"/>
      <c r="W63" s="41">
        <v>0.25</v>
      </c>
      <c r="X63" s="41">
        <f>T63-W63</f>
        <v>-7.5000000000000067E-3</v>
      </c>
      <c r="Y63" s="40"/>
      <c r="Z63" s="41">
        <f>X63/W63</f>
        <v>-3.0000000000000027E-2</v>
      </c>
      <c r="AA63" s="42"/>
    </row>
    <row r="64" spans="4:27" ht="15" customHeight="1">
      <c r="R64" s="22" t="s">
        <v>118</v>
      </c>
      <c r="S64" s="23"/>
      <c r="T64" s="47">
        <v>0.22040000000000001</v>
      </c>
      <c r="U64" s="57">
        <v>4207</v>
      </c>
      <c r="V64" s="23"/>
      <c r="W64" s="47">
        <v>0.25</v>
      </c>
      <c r="X64" s="47">
        <f>T64-W64</f>
        <v>-2.9599999999999987E-2</v>
      </c>
      <c r="Y64" s="23"/>
      <c r="Z64" s="47">
        <f>X64/W64</f>
        <v>-0.11839999999999995</v>
      </c>
      <c r="AA64" s="38"/>
    </row>
    <row r="65" spans="18:27" ht="15" customHeight="1">
      <c r="U65" s="51">
        <f>SUM(U61:U64)</f>
        <v>19088</v>
      </c>
    </row>
    <row r="67" spans="18:27" ht="15" customHeight="1">
      <c r="R67" t="s">
        <v>108</v>
      </c>
      <c r="Z67" t="s">
        <v>87</v>
      </c>
    </row>
    <row r="68" spans="18:27" ht="15" customHeight="1">
      <c r="R68" s="15">
        <v>2005</v>
      </c>
      <c r="S68" s="16"/>
      <c r="T68" s="16" t="s">
        <v>91</v>
      </c>
      <c r="U68" s="16" t="s">
        <v>92</v>
      </c>
      <c r="V68" s="16"/>
      <c r="W68" s="16" t="s">
        <v>93</v>
      </c>
      <c r="X68" s="16" t="s">
        <v>94</v>
      </c>
      <c r="Y68" s="16"/>
      <c r="Z68" s="16" t="s">
        <v>95</v>
      </c>
      <c r="AA68" s="36"/>
    </row>
    <row r="69" spans="18:27" ht="15" customHeight="1">
      <c r="R69" s="39" t="s">
        <v>110</v>
      </c>
      <c r="S69" s="40"/>
      <c r="T69" s="41">
        <v>0.35620000000000002</v>
      </c>
      <c r="U69" s="51">
        <v>6369</v>
      </c>
      <c r="V69" s="40"/>
      <c r="W69" s="41">
        <v>0.25</v>
      </c>
      <c r="X69" s="41">
        <f>T69-W69</f>
        <v>0.10620000000000002</v>
      </c>
      <c r="Y69" s="40"/>
      <c r="Z69" s="41">
        <f>X69/W69</f>
        <v>0.42480000000000007</v>
      </c>
      <c r="AA69" s="42"/>
    </row>
    <row r="70" spans="18:27" ht="15" customHeight="1">
      <c r="R70" s="39" t="s">
        <v>119</v>
      </c>
      <c r="S70" s="40"/>
      <c r="T70" s="41">
        <v>0.2858</v>
      </c>
      <c r="U70" s="51">
        <v>5110</v>
      </c>
      <c r="V70" s="40"/>
      <c r="W70" s="41">
        <v>0.25</v>
      </c>
      <c r="X70" s="41">
        <f>T70-W70</f>
        <v>3.5799999999999998E-2</v>
      </c>
      <c r="Y70" s="40"/>
      <c r="Z70" s="41">
        <f>X70/W70</f>
        <v>0.14319999999999999</v>
      </c>
      <c r="AA70" s="42"/>
    </row>
    <row r="71" spans="18:27" ht="15" customHeight="1">
      <c r="R71" s="39" t="s">
        <v>118</v>
      </c>
      <c r="S71" s="40"/>
      <c r="T71" s="41">
        <v>0.26029999999999998</v>
      </c>
      <c r="U71" s="51">
        <v>4655</v>
      </c>
      <c r="V71" s="40"/>
      <c r="W71" s="41">
        <v>0.25</v>
      </c>
      <c r="X71" s="41">
        <f>T71-W71</f>
        <v>1.0299999999999976E-2</v>
      </c>
      <c r="Y71" s="40"/>
      <c r="Z71" s="41">
        <f>X71/W71</f>
        <v>4.1199999999999903E-2</v>
      </c>
      <c r="AA71" s="42"/>
    </row>
    <row r="72" spans="18:27" ht="15" customHeight="1">
      <c r="R72" s="22" t="s">
        <v>120</v>
      </c>
      <c r="S72" s="23"/>
      <c r="T72" s="47">
        <v>9.69E-2</v>
      </c>
      <c r="U72" s="57">
        <v>1733</v>
      </c>
      <c r="V72" s="23"/>
      <c r="W72" s="47">
        <v>0.25</v>
      </c>
      <c r="X72" s="47">
        <f>T72-W72</f>
        <v>-0.15310000000000001</v>
      </c>
      <c r="Y72" s="23"/>
      <c r="Z72" s="47">
        <f>X72/W72</f>
        <v>-0.61240000000000006</v>
      </c>
      <c r="AA72" s="38"/>
    </row>
    <row r="73" spans="18:27" ht="15" customHeight="1">
      <c r="U73" s="51">
        <f>SUM(U69:U72)</f>
        <v>17867</v>
      </c>
    </row>
    <row r="74" spans="18:27" ht="15" customHeight="1">
      <c r="T74" s="40"/>
      <c r="U74" s="51"/>
    </row>
    <row r="75" spans="18:27" ht="15" customHeight="1">
      <c r="R75" s="23" t="s">
        <v>86</v>
      </c>
      <c r="S75" s="23"/>
      <c r="Z75" t="s">
        <v>87</v>
      </c>
    </row>
    <row r="76" spans="18:27" ht="15" customHeight="1">
      <c r="R76" s="15">
        <v>2003</v>
      </c>
      <c r="S76" s="16"/>
      <c r="T76" s="16" t="s">
        <v>91</v>
      </c>
      <c r="U76" s="16" t="s">
        <v>92</v>
      </c>
      <c r="V76" s="16"/>
      <c r="W76" s="16" t="s">
        <v>93</v>
      </c>
      <c r="X76" s="16" t="s">
        <v>94</v>
      </c>
      <c r="Y76" s="16"/>
      <c r="Z76" s="16" t="s">
        <v>95</v>
      </c>
      <c r="AA76" s="36"/>
    </row>
    <row r="77" spans="18:27" ht="15" customHeight="1">
      <c r="R77" s="39" t="s">
        <v>116</v>
      </c>
      <c r="S77" s="40"/>
      <c r="T77" s="41">
        <v>0.21959999999999999</v>
      </c>
      <c r="U77" s="51">
        <v>4719</v>
      </c>
      <c r="V77" s="40"/>
      <c r="W77" s="41">
        <v>0.125</v>
      </c>
      <c r="X77" s="41">
        <f t="shared" ref="X77:X84" si="11">T77-W77</f>
        <v>9.459999999999999E-2</v>
      </c>
      <c r="Y77" s="40"/>
      <c r="Z77" s="46">
        <f t="shared" ref="Z77:Z84" si="12">X77/W77</f>
        <v>0.75679999999999992</v>
      </c>
      <c r="AA77" s="42"/>
    </row>
    <row r="78" spans="18:27" ht="15" customHeight="1">
      <c r="R78" s="39" t="s">
        <v>117</v>
      </c>
      <c r="S78" s="40"/>
      <c r="T78" s="41">
        <v>0.19719999999999999</v>
      </c>
      <c r="U78" s="51">
        <v>4239</v>
      </c>
      <c r="V78" s="40"/>
      <c r="W78" s="41">
        <v>0.125</v>
      </c>
      <c r="X78" s="41">
        <f t="shared" si="11"/>
        <v>7.2199999999999986E-2</v>
      </c>
      <c r="Y78" s="40"/>
      <c r="Z78" s="41">
        <f t="shared" si="12"/>
        <v>0.57759999999999989</v>
      </c>
      <c r="AA78" s="42"/>
    </row>
    <row r="79" spans="18:27" ht="15" customHeight="1">
      <c r="R79" s="39" t="s">
        <v>112</v>
      </c>
      <c r="S79" s="40"/>
      <c r="T79" s="41">
        <v>0.1716</v>
      </c>
      <c r="U79" s="51">
        <v>3688</v>
      </c>
      <c r="V79" s="40"/>
      <c r="W79" s="41">
        <v>0.125</v>
      </c>
      <c r="X79" s="41">
        <f t="shared" si="11"/>
        <v>4.6600000000000003E-2</v>
      </c>
      <c r="Y79" s="40"/>
      <c r="Z79" s="41">
        <f t="shared" si="12"/>
        <v>0.37280000000000002</v>
      </c>
      <c r="AA79" s="42"/>
    </row>
    <row r="80" spans="18:27" ht="15" customHeight="1">
      <c r="R80" s="39" t="s">
        <v>121</v>
      </c>
      <c r="S80" s="40"/>
      <c r="T80" s="41">
        <v>0.16170000000000001</v>
      </c>
      <c r="U80" s="51">
        <v>3475</v>
      </c>
      <c r="V80" s="40"/>
      <c r="W80" s="41">
        <v>0.125</v>
      </c>
      <c r="X80" s="41">
        <f t="shared" si="11"/>
        <v>3.670000000000001E-2</v>
      </c>
      <c r="Y80" s="40"/>
      <c r="Z80" s="41">
        <f t="shared" si="12"/>
        <v>0.29360000000000008</v>
      </c>
      <c r="AA80" s="42"/>
    </row>
    <row r="81" spans="18:27" ht="15" customHeight="1">
      <c r="R81" s="39" t="s">
        <v>110</v>
      </c>
      <c r="S81" s="40"/>
      <c r="T81" s="41">
        <v>0.13139999999999999</v>
      </c>
      <c r="U81" s="51">
        <v>2824</v>
      </c>
      <c r="V81" s="40"/>
      <c r="W81" s="41">
        <v>0.125</v>
      </c>
      <c r="X81" s="41">
        <f t="shared" si="11"/>
        <v>6.399999999999989E-3</v>
      </c>
      <c r="Y81" s="40"/>
      <c r="Z81" s="41">
        <f t="shared" si="12"/>
        <v>5.1199999999999912E-2</v>
      </c>
      <c r="AA81" s="42"/>
    </row>
    <row r="82" spans="18:27" ht="15" customHeight="1">
      <c r="R82" s="39" t="s">
        <v>122</v>
      </c>
      <c r="S82" s="40"/>
      <c r="T82" s="41">
        <v>7.5899999999999995E-2</v>
      </c>
      <c r="U82" s="51">
        <v>1631</v>
      </c>
      <c r="V82" s="40"/>
      <c r="W82" s="41">
        <v>0.125</v>
      </c>
      <c r="X82" s="41">
        <f t="shared" si="11"/>
        <v>-4.9100000000000005E-2</v>
      </c>
      <c r="Y82" s="40"/>
      <c r="Z82" s="41">
        <f t="shared" si="12"/>
        <v>-0.39280000000000004</v>
      </c>
      <c r="AA82" s="42"/>
    </row>
    <row r="83" spans="18:27" ht="15" customHeight="1">
      <c r="R83" s="39" t="s">
        <v>123</v>
      </c>
      <c r="S83" s="40"/>
      <c r="T83" s="41">
        <v>2.0799999999999999E-2</v>
      </c>
      <c r="U83" s="40">
        <v>448</v>
      </c>
      <c r="V83" s="40"/>
      <c r="W83" s="41">
        <v>0.125</v>
      </c>
      <c r="X83" s="41">
        <f t="shared" si="11"/>
        <v>-0.1042</v>
      </c>
      <c r="Y83" s="40"/>
      <c r="Z83" s="41">
        <f t="shared" si="12"/>
        <v>-0.83360000000000001</v>
      </c>
      <c r="AA83" s="42"/>
    </row>
    <row r="84" spans="18:27" ht="15" customHeight="1">
      <c r="R84" s="39" t="s">
        <v>124</v>
      </c>
      <c r="S84" s="40"/>
      <c r="T84" s="41">
        <v>2.07E-2</v>
      </c>
      <c r="U84" s="40">
        <v>445</v>
      </c>
      <c r="V84" s="40"/>
      <c r="W84" s="41">
        <v>0.125</v>
      </c>
      <c r="X84" s="41">
        <f t="shared" si="11"/>
        <v>-0.1043</v>
      </c>
      <c r="Y84" s="40"/>
      <c r="Z84" s="41">
        <f t="shared" si="12"/>
        <v>-0.83440000000000003</v>
      </c>
      <c r="AA84" s="42"/>
    </row>
    <row r="85" spans="18:27" ht="15" customHeight="1">
      <c r="R85" s="22" t="s">
        <v>125</v>
      </c>
      <c r="S85" s="23"/>
      <c r="T85" s="47">
        <v>1E-3</v>
      </c>
      <c r="U85" s="23">
        <v>22</v>
      </c>
      <c r="V85" s="23"/>
      <c r="W85" s="23"/>
      <c r="X85" s="23"/>
      <c r="Y85" s="23"/>
      <c r="Z85" s="23"/>
      <c r="AA85" s="38"/>
    </row>
    <row r="86" spans="18:27" ht="15" customHeight="1">
      <c r="U86" s="51">
        <f>SUM(U77:U85)</f>
        <v>21491</v>
      </c>
    </row>
    <row r="88" spans="18:27" ht="15" customHeight="1">
      <c r="R88" t="s">
        <v>108</v>
      </c>
    </row>
    <row r="89" spans="18:27" ht="15" customHeight="1">
      <c r="R89" s="15">
        <v>2001</v>
      </c>
      <c r="S89" s="16"/>
      <c r="T89" s="16"/>
      <c r="U89" s="16"/>
      <c r="V89" s="16"/>
      <c r="W89" s="16"/>
      <c r="X89" s="16"/>
      <c r="Y89" s="16"/>
      <c r="Z89" s="16"/>
      <c r="AA89" s="36"/>
    </row>
    <row r="90" spans="18:27" ht="15" customHeight="1">
      <c r="R90" s="39" t="s">
        <v>126</v>
      </c>
      <c r="S90" s="40"/>
      <c r="T90" s="41">
        <v>0.52500000000000002</v>
      </c>
      <c r="U90" s="51">
        <v>3170</v>
      </c>
      <c r="V90" s="40"/>
      <c r="W90" s="40"/>
      <c r="X90" s="40"/>
      <c r="Y90" s="40"/>
      <c r="Z90" s="40"/>
      <c r="AA90" s="42"/>
    </row>
    <row r="91" spans="18:27" ht="15" customHeight="1">
      <c r="R91" s="22" t="s">
        <v>127</v>
      </c>
      <c r="S91" s="23"/>
      <c r="T91" s="47">
        <v>0.47499999999999998</v>
      </c>
      <c r="U91" s="57">
        <v>2865</v>
      </c>
      <c r="V91" s="23"/>
      <c r="W91" s="23"/>
      <c r="X91" s="23"/>
      <c r="Y91" s="23"/>
      <c r="Z91" s="23"/>
      <c r="AA91" s="38"/>
    </row>
    <row r="92" spans="18:27" ht="15" customHeight="1">
      <c r="R92" s="16"/>
      <c r="S92" s="16"/>
      <c r="T92" s="16"/>
      <c r="U92" s="59">
        <f>SUM(U90:U91)</f>
        <v>6035</v>
      </c>
      <c r="V92" s="16"/>
      <c r="W92" s="16"/>
      <c r="X92" s="16"/>
      <c r="Y92" s="16"/>
      <c r="Z92" s="16"/>
      <c r="AA92" s="16"/>
    </row>
  </sheetData>
  <mergeCells count="2">
    <mergeCell ref="E5:AJ5"/>
    <mergeCell ref="N6:O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Schroder</dc:creator>
  <cp:lastModifiedBy>Norma Schroder</cp:lastModifiedBy>
  <dcterms:created xsi:type="dcterms:W3CDTF">2012-11-26T04:21:24Z</dcterms:created>
  <dcterms:modified xsi:type="dcterms:W3CDTF">2012-11-26T04:24:37Z</dcterms:modified>
</cp:coreProperties>
</file>